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checkCompatibility="1" defaultThemeVersion="123820"/>
  <mc:AlternateContent xmlns:mc="http://schemas.openxmlformats.org/markup-compatibility/2006">
    <mc:Choice Requires="x15">
      <x15ac:absPath xmlns:x15ac="http://schemas.microsoft.com/office/spreadsheetml/2010/11/ac" url="C:\Users\kdujakovic\Documents\KRISTINA\RAČUNOVODSTVO\ZA WEB\"/>
    </mc:Choice>
  </mc:AlternateContent>
  <bookViews>
    <workbookView xWindow="0" yWindow="0" windowWidth="28800" windowHeight="12135" firstSheet="1" activeTab="1"/>
  </bookViews>
  <sheets>
    <sheet name="BExRepositorySheet" sheetId="4" state="veryHidden" r:id="rId1"/>
    <sheet name="Financijski plan 2020. (2)" sheetId="7" r:id="rId2"/>
    <sheet name="Financijski plan 2020." sheetId="6" r:id="rId3"/>
    <sheet name="Graph" sheetId="2" state="hidden" r:id="rId4"/>
  </sheets>
  <externalReferences>
    <externalReference r:id="rId5"/>
  </externalReferences>
  <definedNames>
    <definedName name="DF_GRID_1" localSheetId="2">'Financijski plan 2020.'!$A$2:$E$221</definedName>
    <definedName name="DF_GRID_1" localSheetId="1">'Financijski plan 2020. (2)'!$A$2:$E$221</definedName>
    <definedName name="DF_GRID_1">#REF!</definedName>
    <definedName name="_xlnm.Print_Titles" localSheetId="2">'Financijski plan 2020.'!$2:$2</definedName>
    <definedName name="_xlnm.Print_Titles" localSheetId="1">'Financijski plan 2020. (2)'!$2:$2</definedName>
    <definedName name="_xlnm.Print_Area" localSheetId="2">'Financijski plan 2020.'!$A$1:$F$221</definedName>
    <definedName name="_xlnm.Print_Area" localSheetId="1">'Financijski plan 2020. (2)'!$A$1:$F$221</definedName>
    <definedName name="SAPBEXhrIndnt" hidden="1">"Wide"</definedName>
    <definedName name="SAPsysID" hidden="1">"708C5W7SBKP804JT78WJ0JNKI"</definedName>
    <definedName name="SAPwbID" hidden="1">"ARS"</definedName>
  </definedNames>
  <calcPr calcId="152511"/>
</workbook>
</file>

<file path=xl/calcChain.xml><?xml version="1.0" encoding="utf-8"?>
<calcChain xmlns="http://schemas.openxmlformats.org/spreadsheetml/2006/main">
  <c r="D4" i="7" l="1"/>
  <c r="E4" i="7"/>
  <c r="D76" i="7"/>
  <c r="D73" i="7"/>
  <c r="D60" i="7"/>
  <c r="D55" i="7"/>
  <c r="D53" i="7"/>
  <c r="D50" i="7"/>
  <c r="D44" i="7"/>
  <c r="D32" i="7"/>
  <c r="D27" i="7"/>
  <c r="D22" i="7"/>
  <c r="D19" i="7"/>
  <c r="D14" i="7"/>
  <c r="D13" i="7"/>
  <c r="F13" i="7" s="1"/>
  <c r="D8" i="7"/>
  <c r="D7" i="7" s="1"/>
  <c r="E5" i="7"/>
  <c r="E6" i="7"/>
  <c r="E7" i="7"/>
  <c r="E10" i="7"/>
  <c r="E13" i="7"/>
  <c r="E60" i="7"/>
  <c r="E76" i="7"/>
  <c r="E81" i="7"/>
  <c r="E86" i="7"/>
  <c r="E91" i="7"/>
  <c r="E98" i="7"/>
  <c r="E112" i="7"/>
  <c r="E122" i="7"/>
  <c r="E130" i="7"/>
  <c r="E145" i="7"/>
  <c r="E160" i="7"/>
  <c r="E191" i="7"/>
  <c r="E194" i="7"/>
  <c r="E199" i="7"/>
  <c r="E202" i="7"/>
  <c r="E215" i="7"/>
  <c r="F215" i="7" s="1"/>
  <c r="E220" i="7"/>
  <c r="E218" i="7"/>
  <c r="E216" i="7"/>
  <c r="E212" i="7"/>
  <c r="E210" i="7"/>
  <c r="E205" i="7"/>
  <c r="E203" i="7"/>
  <c r="E200" i="7"/>
  <c r="E195" i="7"/>
  <c r="E192" i="7"/>
  <c r="E187" i="7"/>
  <c r="E185" i="7"/>
  <c r="E180" i="7"/>
  <c r="E178" i="7"/>
  <c r="E176" i="7"/>
  <c r="E174" i="7"/>
  <c r="E170" i="7"/>
  <c r="E168" i="7"/>
  <c r="E163" i="7"/>
  <c r="E161" i="7"/>
  <c r="E158" i="7"/>
  <c r="E156" i="7"/>
  <c r="E154" i="7"/>
  <c r="E152" i="7"/>
  <c r="E148" i="7"/>
  <c r="E146" i="7"/>
  <c r="E143" i="7"/>
  <c r="E140" i="7"/>
  <c r="E138" i="7"/>
  <c r="E136" i="7"/>
  <c r="E133" i="7"/>
  <c r="F133" i="7" s="1"/>
  <c r="E131" i="7"/>
  <c r="E128" i="7"/>
  <c r="E123" i="7"/>
  <c r="E120" i="7"/>
  <c r="E115" i="7"/>
  <c r="E113" i="7"/>
  <c r="E110" i="7"/>
  <c r="E107" i="7"/>
  <c r="E105" i="7"/>
  <c r="E99" i="7"/>
  <c r="E96" i="7"/>
  <c r="E94" i="7"/>
  <c r="E92" i="7"/>
  <c r="E89" i="7"/>
  <c r="E87" i="7"/>
  <c r="E84" i="7"/>
  <c r="E82" i="7"/>
  <c r="E79" i="7"/>
  <c r="E77" i="7"/>
  <c r="E73" i="7"/>
  <c r="E71" i="7"/>
  <c r="E69" i="7"/>
  <c r="E67" i="7"/>
  <c r="E65" i="7"/>
  <c r="E63" i="7"/>
  <c r="E61" i="7"/>
  <c r="E55" i="7"/>
  <c r="E53" i="7"/>
  <c r="E50" i="7"/>
  <c r="E44" i="7"/>
  <c r="E42" i="7"/>
  <c r="E32" i="7"/>
  <c r="E27" i="7"/>
  <c r="E22" i="7"/>
  <c r="E19" i="7"/>
  <c r="E17" i="7"/>
  <c r="E14" i="7"/>
  <c r="E11" i="7"/>
  <c r="F11" i="7" s="1"/>
  <c r="E8" i="7"/>
  <c r="F8" i="7" s="1"/>
  <c r="F221" i="7"/>
  <c r="F220" i="7"/>
  <c r="F219" i="7"/>
  <c r="F218" i="7"/>
  <c r="F217" i="7"/>
  <c r="F216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2" i="7"/>
  <c r="F131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2" i="7"/>
  <c r="F10" i="7"/>
  <c r="F9" i="7"/>
  <c r="F4" i="7"/>
  <c r="F7" i="7" l="1"/>
  <c r="D6" i="7"/>
  <c r="F6" i="7" s="1"/>
  <c r="E222" i="7"/>
  <c r="F130" i="7"/>
  <c r="E222" i="6"/>
  <c r="F6" i="6"/>
  <c r="F4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10" i="6"/>
  <c r="F11" i="6"/>
  <c r="F12" i="6"/>
  <c r="F13" i="6"/>
  <c r="F9" i="6"/>
  <c r="F5" i="6"/>
  <c r="F7" i="6"/>
  <c r="F8" i="6"/>
  <c r="D5" i="7" l="1"/>
  <c r="F5" i="7" s="1"/>
</calcChain>
</file>

<file path=xl/sharedStrings.xml><?xml version="1.0" encoding="utf-8"?>
<sst xmlns="http://schemas.openxmlformats.org/spreadsheetml/2006/main" count="1305" uniqueCount="236">
  <si>
    <t>FEP8Qry3</t>
  </si>
  <si>
    <t>Table</t>
  </si>
  <si>
    <t xml:space="preserve"> </t>
  </si>
  <si>
    <t>Filter</t>
  </si>
  <si>
    <t>Opis Queryija</t>
  </si>
  <si>
    <t>Relevantnost podataka (datum)</t>
  </si>
  <si>
    <t>Zadnji promijenio</t>
  </si>
  <si>
    <t>POL</t>
  </si>
  <si>
    <t>Autor</t>
  </si>
  <si>
    <t>Klj.dat.</t>
  </si>
  <si>
    <t>Query tehnički naziv</t>
  </si>
  <si>
    <t>Trenutni korisnik</t>
  </si>
  <si>
    <t>InfoProvider</t>
  </si>
  <si>
    <t>Zadnje obnovljeno</t>
  </si>
  <si>
    <t>Datum dokumenta plana</t>
  </si>
  <si>
    <t/>
  </si>
  <si>
    <t>Fiskalna godina</t>
  </si>
  <si>
    <t>Glava (O2) - atribut podprograma (P3)</t>
  </si>
  <si>
    <t>Glava (O2) - iz podataka (povijesni pogled)</t>
  </si>
  <si>
    <t>Glavni program (P1) - atribut podprograma (P3)</t>
  </si>
  <si>
    <t>Izvor sredstava (I2)</t>
  </si>
  <si>
    <t>Podprogram (P3)</t>
  </si>
  <si>
    <t>Podskup. stavke (E3) - atribut stavke (E4)</t>
  </si>
  <si>
    <t>Program (P2) - atribut podprograma (P3)</t>
  </si>
  <si>
    <t>Račun GK</t>
  </si>
  <si>
    <t>Razdjel (O1) - atribut podprograma (P3)</t>
  </si>
  <si>
    <t>Razdjel (O1) - iz podataka (povijesni pogled)</t>
  </si>
  <si>
    <t>Verzija proračuna</t>
  </si>
  <si>
    <t>Relevantnost podataka (sat)</t>
  </si>
  <si>
    <t>Status podataka</t>
  </si>
  <si>
    <t>Vrijeme promjene</t>
  </si>
  <si>
    <t>Filtar</t>
  </si>
  <si>
    <t>Informacije</t>
  </si>
  <si>
    <t>P0010 Analitičko izvješće kod izrade proračuna</t>
  </si>
  <si>
    <t>Z_PRORACUN_ANALTIKA</t>
  </si>
  <si>
    <t>ZSEMBWMUL</t>
  </si>
  <si>
    <t>Detalji obveze i ost</t>
  </si>
  <si>
    <t>Detalji proračuna</t>
  </si>
  <si>
    <t>Funkcijsko područje (F4)</t>
  </si>
  <si>
    <t>Proces proračuna</t>
  </si>
  <si>
    <t>Razred stavke (E1) - atribut stavke (E4)</t>
  </si>
  <si>
    <t>Sadržavatelj podataka</t>
  </si>
  <si>
    <t>Skup. izvora sredst.kod planiranja (128/3-7)</t>
  </si>
  <si>
    <t>Stavka izd./prih. (E4)</t>
  </si>
  <si>
    <t>Fis.god./razdoblje</t>
  </si>
  <si>
    <t>032</t>
  </si>
  <si>
    <t>03205</t>
  </si>
  <si>
    <t>Glavni program (P1) (r/p)</t>
  </si>
  <si>
    <t>Program (P2) (r/p)</t>
  </si>
  <si>
    <t>SREDIŠNJI DRŽAVNI URED ZA HRVATE IZVAN REPUBLIKE HRVATSKE</t>
  </si>
  <si>
    <t>Središnji državni ured za Hrvate izvan Republike Hrvatske</t>
  </si>
  <si>
    <t>Podprojekt (P4)</t>
  </si>
  <si>
    <t>Zastavica: P3 ima ispod P4</t>
  </si>
  <si>
    <t>DCUNOVIC</t>
  </si>
  <si>
    <t>Tekući plan
2019. 
(TP G-1),Plaćeno 
2019. 
(PLG G-1),Prijedlog proračuna
2020. 
(PP G),Prijedlog proračuna
2021. 
(PP G+1)...</t>
  </si>
  <si>
    <t>04.11.2019</t>
  </si>
  <si>
    <t>01.01.2020</t>
  </si>
  <si>
    <t>04.11.2019 06:18:27</t>
  </si>
  <si>
    <t>ALUCIC</t>
  </si>
  <si>
    <t>06:18:27</t>
  </si>
  <si>
    <t>04.11.2019 09:59:51</t>
  </si>
  <si>
    <t>05.09.2019 14:50:25</t>
  </si>
  <si>
    <t>Ključne brojke</t>
  </si>
  <si>
    <t>Razredi/skupine stavaka  limita (1, 2, 3)</t>
  </si>
  <si>
    <t>Skupina stavaka (E2) - iz podataka</t>
  </si>
  <si>
    <t>Skupina stavke (E2) - atribut stavke (E4)</t>
  </si>
  <si>
    <t xml:space="preserve">]8111 ..8999 [, ]7111 ..7999 [, ]6111 ..6999 [, # ..# , 5111 ..5999 , 4111 ..4999 , 3111 ..3999 </t>
  </si>
  <si>
    <t>A565026</t>
  </si>
  <si>
    <t>MEĐUNARODNI PROGRAM HRVATSKOG RADIJA "GLAS HRVATSKE"</t>
  </si>
  <si>
    <t>11</t>
  </si>
  <si>
    <t>3512</t>
  </si>
  <si>
    <t>Subvencije trgovačkim društvima u javnom sektoru</t>
  </si>
  <si>
    <t>A570036</t>
  </si>
  <si>
    <t>PROIZVODNJA TV PROGRAMSKIH SADRŽAJA ZA MEĐUNARODNO EMITIRANJE</t>
  </si>
  <si>
    <t>A862001</t>
  </si>
  <si>
    <t>ADMINISTRACIJA I UPRAVLJANJE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</si>
  <si>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</si>
  <si>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</si>
  <si>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</si>
  <si>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</si>
  <si>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</si>
  <si>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</si>
  <si>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</si>
  <si>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</si>
  <si>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</si>
  <si>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</si>
  <si>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</si>
  <si>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</si>
  <si>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</si>
  <si>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</si>
  <si>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</si>
  <si>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</si>
  <si>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</si>
  <si>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</si>
  <si>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</si>
  <si>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</si>
  <si>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</si>
  <si>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</si>
  <si>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</si>
  <si>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</si>
  <si>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</si>
  <si>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</si>
  <si>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</si>
  <si>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</si>
  <si>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</si>
  <si>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</si>
  <si>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</si>
  <si>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</si>
  <si>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</si>
  <si>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</si>
  <si>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</si>
  <si>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</si>
  <si>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</si>
  <si>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</si>
  <si>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</si>
  <si>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</si>
  <si>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</si>
  <si>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</si>
  <si>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</si>
  <si>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</si>
  <si>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</si>
  <si>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</si>
  <si>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</si>
  <si>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</si>
  <si>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</si>
  <si>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</si>
  <si>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</si>
  <si>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</si>
  <si>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</si>
  <si>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</si>
  <si>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</si>
  <si>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</si>
  <si>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</si>
  <si>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</si>
  <si>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</si>
  <si>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</si>
  <si>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3721</t>
  </si>
  <si>
    <t>Naknade građanima i kućanstvima u novcu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</si>
  <si>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</si>
  <si>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</si>
  <si>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</si>
  <si>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</si>
  <si>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</si>
  <si>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</si>
  <si>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</si>
  <si>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</si>
  <si>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A862006</t>
  </si>
  <si>
    <t>PROGRAMI HRVATA IZVAN REPUBLIKE HRVATSKE</t>
  </si>
  <si>
    <t>3661</t>
  </si>
  <si>
    <t>Tekuće pomoći proračunskim korisnicima drugih proračuna</t>
  </si>
  <si>
    <t>3691</t>
  </si>
  <si>
    <t>Tekući prijenosi između proračunskih korisnika istog proračuna</t>
  </si>
  <si>
    <t>3811</t>
  </si>
  <si>
    <t>Tekuće donacije u novcu</t>
  </si>
  <si>
    <t>41</t>
  </si>
  <si>
    <t>3812</t>
  </si>
  <si>
    <t>Tekuće donacije u naravi</t>
  </si>
  <si>
    <t>A862007</t>
  </si>
  <si>
    <t>STIPENDIJE ZA STUDENTE I UČENIKE PRIPADNIKE HRVATSKOG NARODA IZVAN REPUBLIKE HRVATSKE</t>
  </si>
  <si>
    <t>A862011</t>
  </si>
  <si>
    <t>PROGRAMI POMOĆI HRVATSKOJ MANJINI U INOZEMSTVU</t>
  </si>
  <si>
    <t>A862018</t>
  </si>
  <si>
    <t>PROGRAMI POMOĆI HRVATSKOJ MANJINI U INOZEMSTVU -  MEĐUNARODNA RAZVOJNA SURADNJA</t>
  </si>
  <si>
    <t>A862020</t>
  </si>
  <si>
    <t>POTICAJI ZA OBRAZOVANJE, KULTURU, ZNANOST I ZDRAVSTVO U BIH - MEĐUNARODNA RAZVOJNA SURADNJA</t>
  </si>
  <si>
    <t>A862022</t>
  </si>
  <si>
    <t>SAVJET VLADE REPUBLIKE HRVATSKE ZA HRVATE IZVAN REPUBLIKE HRVATSKE</t>
  </si>
  <si>
    <t>A862024</t>
  </si>
  <si>
    <t>MEĐUVLADINI MJEŠOVITI ODBORI</t>
  </si>
  <si>
    <t>A862025</t>
  </si>
  <si>
    <t>HRVATSKE SVJETSKE IGRE</t>
  </si>
  <si>
    <t>A862026</t>
  </si>
  <si>
    <t>ORGANIZIRANJE STRUČNIH SEMINARA I RADIONICA ZA HRVATE IZVAN REPUBLIKE HRVATSKE</t>
  </si>
  <si>
    <t>A862027</t>
  </si>
  <si>
    <t>TROŠKOVI SUDSKIH POSTUPAKA</t>
  </si>
  <si>
    <t>3296</t>
  </si>
  <si>
    <t>Troškovi sudskih postupaka</t>
  </si>
  <si>
    <t>A862028</t>
  </si>
  <si>
    <t>POTPORA UČENJU HRVATSKOGA JEZIKA ZA HRVATSKO ISELJENIŠTVO I HRVATSKU MANJINU U INOZEMSTVU</t>
  </si>
  <si>
    <t>A862029</t>
  </si>
  <si>
    <t>PROGRAMI I PROJEKTI HRVATSKOG ISELJENIŠTVA</t>
  </si>
  <si>
    <t>43</t>
  </si>
  <si>
    <t>A862030</t>
  </si>
  <si>
    <t>PROGRAM POTPORE SVEUČILIŠTU I HRVATSKOM NARODNOM KAZALIŠTU U MOSTARU</t>
  </si>
  <si>
    <t>A862031</t>
  </si>
  <si>
    <t>REGISTAR HRVATSKIH SUBJEKATA IZVAN REPUBLIKE HRVATSKE</t>
  </si>
  <si>
    <t>A862032</t>
  </si>
  <si>
    <t>PROGRAM POTPORE STRATEŠKIM PROJEKTIMA HRVATSKE NACIONALNE MANJINE U INOZEMSTVU</t>
  </si>
  <si>
    <t>A862033</t>
  </si>
  <si>
    <t>BILATERALNI PROJEKTI</t>
  </si>
  <si>
    <t>573</t>
  </si>
  <si>
    <t>K862017</t>
  </si>
  <si>
    <t>INFORMATIZACIJA DRŽAVNOG UREDA ZA HRVATE IZVAN REPUBLIKE HRVATSKE</t>
  </si>
  <si>
    <t>4123</t>
  </si>
  <si>
    <t>Licence</t>
  </si>
  <si>
    <t>4262</t>
  </si>
  <si>
    <t>Ulaganja u računalne programe</t>
  </si>
  <si>
    <t>351</t>
  </si>
  <si>
    <t>311</t>
  </si>
  <si>
    <t>Plaće (Bruto)</t>
  </si>
  <si>
    <t>312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</si>
  <si>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</si>
  <si>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</si>
  <si>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</si>
  <si>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</si>
  <si>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</si>
  <si>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</si>
  <si>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</si>
  <si>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</si>
  <si>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</si>
  <si>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329</t>
  </si>
  <si>
    <t>343</t>
  </si>
  <si>
    <t>Ostali financijski rashodi</t>
  </si>
  <si>
    <t>372</t>
  </si>
  <si>
    <t>Ostale naknade građanima i kućanstvima iz proračuna</t>
  </si>
  <si>
    <t>422</t>
  </si>
  <si>
    <t>Postrojenja i oprema</t>
  </si>
  <si>
    <t>366</t>
  </si>
  <si>
    <t>Pomoći proračunskim korisnicima drugih proračuna</t>
  </si>
  <si>
    <t>369</t>
  </si>
  <si>
    <t>Prijenosi između proračunskih korisnika istog proračuna</t>
  </si>
  <si>
    <t>381</t>
  </si>
  <si>
    <t>Tekuće donacije</t>
  </si>
  <si>
    <t>412</t>
  </si>
  <si>
    <t>Nematerijalna imovina</t>
  </si>
  <si>
    <t>426</t>
  </si>
  <si>
    <t>Nematerijalna proizvedena imovina</t>
  </si>
  <si>
    <t>IZVOR</t>
  </si>
  <si>
    <t>PRORAČUN 2019.</t>
  </si>
  <si>
    <t>Indeks
5/4</t>
  </si>
  <si>
    <t>PRORAČUN 2020.</t>
  </si>
  <si>
    <t>UKUPNO</t>
  </si>
  <si>
    <t>2306</t>
  </si>
  <si>
    <t>11,41</t>
  </si>
  <si>
    <t>11,41,43</t>
  </si>
  <si>
    <t>11,41,43, 573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</si>
</sst>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;\-\ #,##0"/>
  </numFmts>
  <fonts count="19">
    <font>
      <sz val="8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sz val="10"/>
      <name val="Arial"/>
      <family val="2"/>
      <charset val="238"/>
    </font>
    <font>
      <sz val="8"/>
      <name val="0"/>
      <charset val="238"/>
    </font>
    <font>
      <sz val="18"/>
      <color theme="4" tint="-0.499984740745262"/>
      <name val="Arial"/>
      <family val="2"/>
      <charset val="238"/>
    </font>
    <font>
      <sz val="10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2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4" fontId="1" fillId="29" borderId="1" applyNumberFormat="0" applyProtection="0">
      <alignment vertical="center"/>
    </xf>
    <xf numFmtId="4" fontId="14" fillId="30" borderId="1" applyNumberFormat="0" applyProtection="0">
      <alignment vertical="center"/>
    </xf>
    <xf numFmtId="4" fontId="1" fillId="30" borderId="1" applyNumberFormat="0" applyProtection="0">
      <alignment horizontal="left" vertical="center" indent="1" justifyLastLine="1"/>
    </xf>
    <xf numFmtId="0" fontId="7" fillId="29" borderId="2" applyNumberFormat="0" applyProtection="0">
      <alignment horizontal="left" vertical="top" indent="1"/>
    </xf>
    <xf numFmtId="4" fontId="1" fillId="31" borderId="1" applyNumberFormat="0" applyProtection="0">
      <alignment horizontal="left" vertical="center" indent="1" justifyLastLine="1"/>
    </xf>
    <xf numFmtId="4" fontId="1" fillId="32" borderId="1" applyNumberFormat="0" applyProtection="0">
      <alignment horizontal="right" vertical="center"/>
    </xf>
    <xf numFmtId="4" fontId="1" fillId="33" borderId="1" applyNumberFormat="0" applyProtection="0">
      <alignment horizontal="right" vertical="center"/>
    </xf>
    <xf numFmtId="4" fontId="1" fillId="34" borderId="3" applyNumberFormat="0" applyProtection="0">
      <alignment horizontal="right" vertical="center"/>
    </xf>
    <xf numFmtId="4" fontId="1" fillId="10" borderId="1" applyNumberFormat="0" applyProtection="0">
      <alignment horizontal="right" vertical="center"/>
    </xf>
    <xf numFmtId="4" fontId="1" fillId="35" borderId="1" applyNumberFormat="0" applyProtection="0">
      <alignment horizontal="right" vertical="center"/>
    </xf>
    <xf numFmtId="4" fontId="1" fillId="36" borderId="1" applyNumberFormat="0" applyProtection="0">
      <alignment horizontal="right" vertical="center"/>
    </xf>
    <xf numFmtId="4" fontId="1" fillId="7" borderId="1" applyNumberFormat="0" applyProtection="0">
      <alignment horizontal="right" vertical="center"/>
    </xf>
    <xf numFmtId="4" fontId="1" fillId="4" borderId="1" applyNumberFormat="0" applyProtection="0">
      <alignment horizontal="right" vertical="center"/>
    </xf>
    <xf numFmtId="4" fontId="1" fillId="37" borderId="1" applyNumberFormat="0" applyProtection="0">
      <alignment horizontal="right" vertical="center"/>
    </xf>
    <xf numFmtId="4" fontId="1" fillId="3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6" fillId="8" borderId="3" applyNumberFormat="0" applyProtection="0">
      <alignment horizontal="left" vertical="center" indent="1" justifyLastLine="1"/>
    </xf>
    <xf numFmtId="4" fontId="1" fillId="3" borderId="1" applyNumberFormat="0" applyProtection="0">
      <alignment horizontal="right" vertical="center"/>
    </xf>
    <xf numFmtId="4" fontId="1" fillId="5" borderId="3" applyNumberFormat="0" applyProtection="0">
      <alignment horizontal="left" vertical="center" indent="1" justifyLastLine="1"/>
    </xf>
    <xf numFmtId="4" fontId="1" fillId="3" borderId="3" applyNumberFormat="0" applyProtection="0">
      <alignment horizontal="left" vertical="center" indent="1" justifyLastLine="1"/>
    </xf>
    <xf numFmtId="0" fontId="1" fillId="6" borderId="1" applyNumberFormat="0" applyProtection="0">
      <alignment horizontal="left" vertical="center" indent="1" justifyLastLine="1"/>
    </xf>
    <xf numFmtId="0" fontId="1" fillId="8" borderId="2" applyNumberFormat="0" applyProtection="0">
      <alignment horizontal="left" vertical="top" indent="1"/>
    </xf>
    <xf numFmtId="0" fontId="1" fillId="39" borderId="1" applyNumberFormat="0" applyProtection="0">
      <alignment horizontal="left" vertical="center" indent="1" justifyLastLine="1"/>
    </xf>
    <xf numFmtId="0" fontId="1" fillId="3" borderId="2" applyNumberFormat="0" applyProtection="0">
      <alignment horizontal="left" vertical="top" indent="1"/>
    </xf>
    <xf numFmtId="0" fontId="1" fillId="40" borderId="1" applyNumberFormat="0" applyProtection="0">
      <alignment horizontal="left" vertical="center" indent="1" justifyLastLine="1"/>
    </xf>
    <xf numFmtId="0" fontId="1" fillId="40" borderId="2" applyNumberFormat="0" applyProtection="0">
      <alignment horizontal="left" vertical="top" indent="1"/>
    </xf>
    <xf numFmtId="0" fontId="1" fillId="5" borderId="1" applyNumberFormat="0" applyProtection="0">
      <alignment horizontal="left" vertical="center" indent="1" justifyLastLine="1"/>
    </xf>
    <xf numFmtId="0" fontId="1" fillId="5" borderId="2" applyNumberFormat="0" applyProtection="0">
      <alignment horizontal="left" vertical="top" indent="1"/>
    </xf>
    <xf numFmtId="0" fontId="1" fillId="41" borderId="4" applyNumberFormat="0">
      <protection locked="0"/>
    </xf>
    <xf numFmtId="0" fontId="3" fillId="8" borderId="5" applyBorder="0"/>
    <xf numFmtId="4" fontId="4" fillId="42" borderId="2" applyNumberFormat="0" applyProtection="0">
      <alignment vertical="center"/>
    </xf>
    <xf numFmtId="4" fontId="16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2" borderId="2" applyNumberFormat="0" applyProtection="0">
      <alignment horizontal="left" vertical="top" indent="1"/>
    </xf>
    <xf numFmtId="4" fontId="1" fillId="0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" fillId="31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8" fillId="44" borderId="3" applyNumberFormat="0" applyProtection="0">
      <alignment horizontal="left" vertical="center" indent="1" justifyLastLine="1"/>
    </xf>
    <xf numFmtId="0" fontId="16" fillId="0" borderId="6"/>
    <xf numFmtId="4" fontId="9" fillId="41" borderId="1" applyNumberFormat="0" applyProtection="0">
      <alignment horizontal="right" vertical="center"/>
    </xf>
    <xf numFmtId="0" fontId="13" fillId="0" borderId="0" applyNumberFormat="0" applyFill="0" applyBorder="0" applyAlignment="0" applyProtection="0"/>
  </cellStyleXfs>
  <cellXfs count="72">
    <xf numFmtId="0" fontId="0" fillId="2" borderId="0" xfId="0"/>
    <xf numFmtId="0" fontId="5" fillId="2" borderId="0" xfId="0" applyFont="1"/>
    <xf numFmtId="0" fontId="3" fillId="9" borderId="7" xfId="51" applyFill="1" applyBorder="1"/>
    <xf numFmtId="0" fontId="3" fillId="9" borderId="8" xfId="51" applyFill="1" applyBorder="1"/>
    <xf numFmtId="0" fontId="0" fillId="45" borderId="9" xfId="0" applyFill="1" applyBorder="1"/>
    <xf numFmtId="0" fontId="0" fillId="45" borderId="9" xfId="0" applyFill="1" applyBorder="1" applyAlignment="1">
      <alignment vertical="center"/>
    </xf>
    <xf numFmtId="0" fontId="2" fillId="9" borderId="5" xfId="51" applyFont="1" applyFill="1" applyBorder="1"/>
    <xf numFmtId="0" fontId="0" fillId="2" borderId="0" xfId="0" applyAlignment="1"/>
    <xf numFmtId="0" fontId="0" fillId="43" borderId="7" xfId="0" applyFill="1" applyBorder="1"/>
    <xf numFmtId="0" fontId="0" fillId="43" borderId="0" xfId="0" applyFill="1" applyBorder="1"/>
    <xf numFmtId="0" fontId="0" fillId="43" borderId="10" xfId="0" applyFill="1" applyBorder="1"/>
    <xf numFmtId="0" fontId="0" fillId="43" borderId="11" xfId="0" applyFill="1" applyBorder="1" applyAlignment="1"/>
    <xf numFmtId="0" fontId="0" fillId="43" borderId="0" xfId="0" applyFill="1" applyBorder="1" applyAlignment="1"/>
    <xf numFmtId="0" fontId="0" fillId="43" borderId="12" xfId="0" applyFill="1" applyBorder="1" applyAlignment="1"/>
    <xf numFmtId="0" fontId="0" fillId="43" borderId="5" xfId="0" applyFill="1" applyBorder="1" applyAlignment="1"/>
    <xf numFmtId="0" fontId="0" fillId="43" borderId="7" xfId="0" applyFill="1" applyBorder="1" applyAlignment="1"/>
    <xf numFmtId="0" fontId="0" fillId="43" borderId="10" xfId="0" applyFill="1" applyBorder="1" applyAlignment="1"/>
    <xf numFmtId="0" fontId="0" fillId="43" borderId="10" xfId="0" quotePrefix="1" applyFill="1" applyBorder="1" applyAlignment="1"/>
    <xf numFmtId="0" fontId="0" fillId="43" borderId="13" xfId="0" quotePrefix="1" applyFill="1" applyBorder="1" applyAlignment="1"/>
    <xf numFmtId="0" fontId="0" fillId="43" borderId="0" xfId="0" quotePrefix="1" applyFill="1" applyBorder="1" applyAlignment="1"/>
    <xf numFmtId="0" fontId="0" fillId="45" borderId="9" xfId="0" quotePrefix="1" applyFill="1" applyBorder="1" applyAlignment="1">
      <alignment vertical="center"/>
    </xf>
    <xf numFmtId="0" fontId="0" fillId="43" borderId="7" xfId="0" quotePrefix="1" applyFill="1" applyBorder="1" applyAlignment="1"/>
    <xf numFmtId="0" fontId="0" fillId="43" borderId="8" xfId="0" quotePrefix="1" applyFill="1" applyBorder="1" applyAlignment="1"/>
    <xf numFmtId="0" fontId="0" fillId="43" borderId="14" xfId="0" quotePrefix="1" applyFill="1" applyBorder="1" applyAlignment="1"/>
    <xf numFmtId="0" fontId="15" fillId="46" borderId="0" xfId="0" applyFont="1" applyFill="1"/>
    <xf numFmtId="0" fontId="0" fillId="43" borderId="15" xfId="0" applyFill="1" applyBorder="1"/>
    <xf numFmtId="0" fontId="0" fillId="43" borderId="16" xfId="0" applyFill="1" applyBorder="1"/>
    <xf numFmtId="0" fontId="0" fillId="43" borderId="17" xfId="0" applyFill="1" applyBorder="1"/>
    <xf numFmtId="0" fontId="0" fillId="45" borderId="9" xfId="0" quotePrefix="1" applyFill="1" applyBorder="1" applyAlignment="1"/>
    <xf numFmtId="0" fontId="17" fillId="45" borderId="9" xfId="0" quotePrefix="1" applyFont="1" applyFill="1" applyBorder="1" applyAlignment="1">
      <alignment vertical="center"/>
    </xf>
    <xf numFmtId="0" fontId="1" fillId="31" borderId="1" xfId="26" applyNumberFormat="1">
      <alignment horizontal="left" vertical="center" indent="1" justifyLastLine="1"/>
    </xf>
    <xf numFmtId="49" fontId="6" fillId="8" borderId="3" xfId="37" quotePrefix="1" applyNumberFormat="1">
      <alignment horizontal="left" vertical="center" indent="1" justifyLastLine="1"/>
    </xf>
    <xf numFmtId="0" fontId="15" fillId="46" borderId="0" xfId="0" applyFont="1" applyFill="1" applyAlignment="1">
      <alignment vertical="center"/>
    </xf>
    <xf numFmtId="0" fontId="15" fillId="46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8" fillId="2" borderId="0" xfId="0" applyFont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18" fillId="2" borderId="0" xfId="0" applyFont="1" applyAlignment="1">
      <alignment vertical="center"/>
    </xf>
    <xf numFmtId="49" fontId="15" fillId="31" borderId="18" xfId="58" quotePrefix="1" applyNumberFormat="1" applyFont="1" applyBorder="1" applyAlignment="1">
      <alignment horizontal="center" vertical="center" wrapText="1"/>
    </xf>
    <xf numFmtId="4" fontId="15" fillId="31" borderId="18" xfId="58" quotePrefix="1" applyFont="1" applyBorder="1" applyAlignment="1">
      <alignment horizontal="center" vertical="center" wrapText="1"/>
    </xf>
    <xf numFmtId="1" fontId="15" fillId="3" borderId="18" xfId="39" quotePrefix="1" applyNumberFormat="1" applyFont="1" applyBorder="1" applyAlignment="1">
      <alignment horizontal="center" vertical="center"/>
    </xf>
    <xf numFmtId="0" fontId="18" fillId="30" borderId="18" xfId="24" quotePrefix="1" applyNumberFormat="1" applyFont="1" applyBorder="1" applyAlignment="1">
      <alignment horizontal="center" vertical="center" justifyLastLine="1"/>
    </xf>
    <xf numFmtId="3" fontId="18" fillId="29" borderId="18" xfId="22" applyNumberFormat="1" applyFont="1" applyBorder="1" applyAlignment="1">
      <alignment vertical="center"/>
    </xf>
    <xf numFmtId="10" fontId="18" fillId="29" borderId="18" xfId="22" applyNumberFormat="1" applyFont="1" applyBorder="1" applyAlignment="1">
      <alignment horizontal="center" vertical="center"/>
    </xf>
    <xf numFmtId="3" fontId="18" fillId="0" borderId="18" xfId="56" applyNumberFormat="1" applyFont="1" applyBorder="1" applyAlignment="1">
      <alignment horizontal="right" vertical="center"/>
    </xf>
    <xf numFmtId="10" fontId="18" fillId="0" borderId="18" xfId="22" applyNumberFormat="1" applyFont="1" applyFill="1" applyBorder="1" applyAlignment="1">
      <alignment horizontal="center" vertical="center"/>
    </xf>
    <xf numFmtId="165" fontId="18" fillId="0" borderId="18" xfId="56" applyNumberFormat="1" applyFont="1" applyBorder="1" applyAlignment="1">
      <alignment horizontal="right" vertical="center"/>
    </xf>
    <xf numFmtId="165" fontId="18" fillId="29" borderId="18" xfId="22" applyNumberFormat="1" applyFont="1" applyBorder="1" applyAlignment="1">
      <alignment vertical="center"/>
    </xf>
    <xf numFmtId="3" fontId="15" fillId="29" borderId="18" xfId="22" applyNumberFormat="1" applyFont="1" applyBorder="1" applyAlignment="1">
      <alignment vertical="center"/>
    </xf>
    <xf numFmtId="10" fontId="15" fillId="29" borderId="18" xfId="22" applyNumberFormat="1" applyFont="1" applyBorder="1" applyAlignment="1">
      <alignment horizontal="center" vertical="center"/>
    </xf>
    <xf numFmtId="0" fontId="15" fillId="2" borderId="0" xfId="0" applyFont="1" applyAlignment="1">
      <alignment vertical="center"/>
    </xf>
    <xf numFmtId="49" fontId="18" fillId="31" borderId="18" xfId="58" quotePrefix="1" applyNumberFormat="1" applyFont="1" applyBorder="1" applyAlignment="1">
      <alignment horizontal="center" vertical="center" wrapText="1"/>
    </xf>
    <xf numFmtId="0" fontId="15" fillId="30" borderId="18" xfId="24" quotePrefix="1" applyNumberFormat="1" applyFont="1" applyBorder="1" applyAlignment="1">
      <alignment horizontal="center" vertical="center" wrapText="1" justifyLastLine="1"/>
    </xf>
    <xf numFmtId="0" fontId="15" fillId="46" borderId="0" xfId="0" applyFont="1" applyFill="1" applyAlignment="1">
      <alignment horizontal="left" vertical="center"/>
    </xf>
    <xf numFmtId="49" fontId="15" fillId="31" borderId="18" xfId="58" quotePrefix="1" applyNumberFormat="1" applyFont="1" applyBorder="1" applyAlignment="1">
      <alignment horizontal="left" vertical="center" wrapText="1"/>
    </xf>
    <xf numFmtId="49" fontId="18" fillId="31" borderId="18" xfId="58" quotePrefix="1" applyNumberFormat="1" applyFont="1" applyBorder="1" applyAlignment="1">
      <alignment horizontal="left" vertical="center" wrapText="1"/>
    </xf>
    <xf numFmtId="0" fontId="18" fillId="2" borderId="0" xfId="0" applyFont="1" applyAlignment="1">
      <alignment horizontal="left" vertical="center" wrapText="1"/>
    </xf>
    <xf numFmtId="0" fontId="18" fillId="2" borderId="0" xfId="0" applyFont="1" applyAlignment="1">
      <alignment horizontal="left" vertical="center"/>
    </xf>
    <xf numFmtId="1" fontId="15" fillId="47" borderId="18" xfId="26" quotePrefix="1" applyNumberFormat="1" applyFont="1" applyFill="1" applyBorder="1" applyAlignment="1">
      <alignment horizontal="center" vertical="center"/>
    </xf>
    <xf numFmtId="49" fontId="15" fillId="46" borderId="0" xfId="0" applyNumberFormat="1" applyFont="1" applyFill="1" applyAlignment="1">
      <alignment horizontal="center" vertical="center"/>
    </xf>
    <xf numFmtId="49" fontId="15" fillId="47" borderId="18" xfId="26" quotePrefix="1" applyNumberFormat="1" applyFont="1" applyFill="1" applyBorder="1" applyAlignment="1">
      <alignment horizontal="center" vertical="center"/>
    </xf>
    <xf numFmtId="49" fontId="18" fillId="30" borderId="18" xfId="24" quotePrefix="1" applyNumberFormat="1" applyFont="1" applyBorder="1" applyAlignment="1">
      <alignment horizontal="center" vertical="center" justifyLastLine="1"/>
    </xf>
    <xf numFmtId="49" fontId="18" fillId="2" borderId="0" xfId="0" applyNumberFormat="1" applyFont="1" applyAlignment="1">
      <alignment horizontal="center" vertical="center"/>
    </xf>
    <xf numFmtId="3" fontId="18" fillId="2" borderId="0" xfId="0" applyNumberFormat="1" applyFont="1" applyAlignment="1">
      <alignment vertical="center"/>
    </xf>
    <xf numFmtId="49" fontId="15" fillId="48" borderId="18" xfId="58" quotePrefix="1" applyNumberFormat="1" applyFont="1" applyFill="1" applyBorder="1" applyAlignment="1">
      <alignment horizontal="center" vertical="center" wrapText="1"/>
    </xf>
    <xf numFmtId="49" fontId="15" fillId="49" borderId="18" xfId="58" quotePrefix="1" applyNumberFormat="1" applyFont="1" applyFill="1" applyBorder="1" applyAlignment="1">
      <alignment horizontal="center" vertical="center" wrapText="1"/>
    </xf>
    <xf numFmtId="49" fontId="15" fillId="49" borderId="18" xfId="58" quotePrefix="1" applyNumberFormat="1" applyFont="1" applyFill="1" applyBorder="1" applyAlignment="1">
      <alignment horizontal="left" vertical="center" wrapText="1"/>
    </xf>
    <xf numFmtId="0" fontId="15" fillId="48" borderId="1" xfId="46" quotePrefix="1" applyFont="1" applyFill="1" applyAlignment="1">
      <alignment horizontal="left" vertical="center" wrapText="1"/>
    </xf>
    <xf numFmtId="3" fontId="15" fillId="48" borderId="18" xfId="22" applyNumberFormat="1" applyFont="1" applyFill="1" applyBorder="1" applyAlignment="1">
      <alignment vertical="center"/>
    </xf>
    <xf numFmtId="3" fontId="15" fillId="49" borderId="18" xfId="22" applyNumberFormat="1" applyFont="1" applyFill="1" applyBorder="1" applyAlignment="1">
      <alignment vertical="center"/>
    </xf>
    <xf numFmtId="10" fontId="15" fillId="49" borderId="18" xfId="22" applyNumberFormat="1" applyFont="1" applyFill="1" applyBorder="1" applyAlignment="1">
      <alignment horizontal="center" vertical="center"/>
    </xf>
    <xf numFmtId="10" fontId="15" fillId="48" borderId="18" xfId="22" applyNumberFormat="1" applyFont="1" applyFill="1" applyBorder="1" applyAlignment="1">
      <alignment horizontal="center" vertic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no" xfId="0" builtinId="0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inputData" xfId="50"/>
    <cellStyle name="SAPBEXItemHeader" xfId="51"/>
    <cellStyle name="SAPBEXresData" xfId="52"/>
    <cellStyle name="SAPBEXresDataEmph" xfId="53"/>
    <cellStyle name="SAPBEXresItem" xfId="54"/>
    <cellStyle name="SAPBEXresItemX" xfId="55"/>
    <cellStyle name="SAPBEXstdData" xfId="56"/>
    <cellStyle name="SAPBEXstdDataEmph" xfId="57"/>
    <cellStyle name="SAPBEXstdItem" xfId="58"/>
    <cellStyle name="SAPBEXstdItemX" xfId="59"/>
    <cellStyle name="SAPBEXtitle" xfId="60"/>
    <cellStyle name="SAPBEXunassignedItem" xfId="61"/>
    <cellStyle name="SAPBEXundefined" xfId="62"/>
    <cellStyle name="Sheet Title" xfId="6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9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009"/>
          <c:h val="0.84897025171624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509680"/>
        <c:axId val="842506416"/>
      </c:barChart>
      <c:catAx>
        <c:axId val="84250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250641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2506416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2509680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914857400147151"/>
          <c:y val="0.38366034434374952"/>
          <c:w val="0.99270824410546998"/>
          <c:h val="0.9832606458783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0.75" l="0.7" r="0.7" t="0.75" header="0.3" footer="0.3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gi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gif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gif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gif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10.png"/><Relationship Id="rId7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9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10" Type="http://schemas.openxmlformats.org/officeDocument/2006/relationships/image" Target="../media/image5.png"/><Relationship Id="rId4" Type="http://schemas.openxmlformats.org/officeDocument/2006/relationships/image" Target="../media/image3.png"/><Relationship Id="rId9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53975</xdr:colOff>
      <xdr:row>2</xdr:row>
      <xdr:rowOff>69850</xdr:rowOff>
    </xdr:from>
    <xdr:to>
      <xdr:col>2</xdr:col>
      <xdr:colOff>732367</xdr:colOff>
      <xdr:row>3</xdr:row>
      <xdr:rowOff>63500</xdr:rowOff>
    </xdr:to>
    <xdr:pic macro="[0]!Sheet2.InfoA_click">
      <xdr:nvPicPr>
        <xdr:cNvPr id="2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150" y="774700"/>
          <a:ext cx="678392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32808</xdr:colOff>
      <xdr:row>2</xdr:row>
      <xdr:rowOff>60325</xdr:rowOff>
    </xdr:from>
    <xdr:to>
      <xdr:col>1</xdr:col>
      <xdr:colOff>490008</xdr:colOff>
      <xdr:row>3</xdr:row>
      <xdr:rowOff>53975</xdr:rowOff>
    </xdr:to>
    <xdr:pic macro="[0]!Sheet2.filterA_click">
      <xdr:nvPicPr>
        <xdr:cNvPr id="3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283" y="765175"/>
          <a:ext cx="457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8913495" y="1089660"/>
    <xdr:ext cx="1838754" cy="0"/>
    <xdr:pic macro="[1]!DesignIconClicked">
      <xdr:nvPicPr>
        <xdr:cNvPr id="4" name="BExW7A0O6NJAPXTFEM67M5H6DDRC" descr="3OQVS5W3KNJG71LCSAW019NJP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5" name="BExSGRWGUS63FMXGQMK12OH01K95" descr="Q5Z07EYJE0MBNAL39Q2BTCRTU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304800"/>
    <xdr:ext cx="2058106" cy="414020"/>
    <xdr:pic macro="[1]!DesignIconClicked">
      <xdr:nvPicPr>
        <xdr:cNvPr id="6" name="BExZVN42A177LEC6IPYAGJI8LF86" descr="XY0N02Z21UGFBLNWUW4NLP0JV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304800"/>
          <a:ext cx="2058106" cy="4140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7" name="BExUDLAY93K0UZJDTTURDFVU8JTQ" descr="B2RDJ4MCWXJF922PADE784PX6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8" name="BEx9HI995VIDGWB3O6URON2VM6AX" descr="QBM79T8SR6ZR1JPU49VFEBSRL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9" name="BExTURJ5TAR0ZJAQ9GFN2NYJHBR4" descr="MP5QHF75QS9DUY49Y420JXM2E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10" name="BExOAO5F6DQNL3T99SCQUI1V5YFP" descr="QD63FMH2M443ZK5KXEEK6PC7V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1" name="BExMPEQDEVM9ZOPSFIVZP3KR132B" descr="U1604WEUYS8LYRGCK4LICYKL9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2" name="BEx01K769RJVIIWSRZ0ARO7KDLX8" descr="XR64X3LHID9RXDX8WC99U85PF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3" name="BExO8RTDKDQMQJ7A8W8P2TOHUDH2" descr="VPP77LRAGJ44NV8EVDMZ8FCEN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14" name="BEx0041RRI19D5ZFTDBCL8WAVJTB" descr="H3BV6LT962ERI9HFHZFWSTS8B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5" name="BExU57NIVO7OMPU5I47IYD27S3KA" descr="B0ZJHZS0F6AKHRWHNPQ63PUCZ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16" name="BExIIGEM0AMOSRAZQRDPJ1KNDX7H" descr="F4CUDT4I8CDM8GHW7JG5WP6CT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45745" y="1386840"/>
    <xdr:ext cx="0" cy="5016500"/>
    <xdr:pic macro="[1]!DesignIconClicked">
      <xdr:nvPicPr>
        <xdr:cNvPr id="17" name="BExEZGWZLFTQF24ZE4DBSRHNCL2Y" descr="5G1A96VKMW4JK5G4PM3KVB8UT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45745" y="1386840"/>
          <a:ext cx="0" cy="50165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386840"/>
    <xdr:ext cx="12343217" cy="50752448"/>
    <xdr:pic macro="[1]!DesignIconClicked">
      <xdr:nvPicPr>
        <xdr:cNvPr id="18" name="BExXRND8208TWULE9S50U89VKPB7" descr="ETUGZV0SKTQDQB8JOYY0DCX79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01015" y="1386840"/>
          <a:ext cx="12343217" cy="507524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oneCell">
    <xdr:from>
      <xdr:col>3</xdr:col>
      <xdr:colOff>28575</xdr:colOff>
      <xdr:row>1</xdr:row>
      <xdr:rowOff>9525</xdr:rowOff>
    </xdr:from>
    <xdr:to>
      <xdr:col>3</xdr:col>
      <xdr:colOff>85725</xdr:colOff>
      <xdr:row>1</xdr:row>
      <xdr:rowOff>66675</xdr:rowOff>
    </xdr:to>
    <xdr:pic macro="[1]!DesignIconClicked">
      <xdr:nvPicPr>
        <xdr:cNvPr id="19" name="BExGQYT7RV6AYDPVWKSCU4A94H3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5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1</xdr:row>
      <xdr:rowOff>95250</xdr:rowOff>
    </xdr:from>
    <xdr:to>
      <xdr:col>3</xdr:col>
      <xdr:colOff>85725</xdr:colOff>
      <xdr:row>1</xdr:row>
      <xdr:rowOff>152400</xdr:rowOff>
    </xdr:to>
    <xdr:pic macro="[1]!DesignIconClicked">
      <xdr:nvPicPr>
        <xdr:cNvPr id="20" name="BExW25PCD8Y3K6BMX297FRM2TSNB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952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4</xdr:col>
      <xdr:colOff>57150</xdr:colOff>
      <xdr:row>1</xdr:row>
      <xdr:rowOff>66675</xdr:rowOff>
    </xdr:to>
    <xdr:pic macro="[1]!DesignIconClicked">
      <xdr:nvPicPr>
        <xdr:cNvPr id="21" name="BExMPWPKZWHDT6UNN3GG02U4078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5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1</xdr:row>
      <xdr:rowOff>95250</xdr:rowOff>
    </xdr:from>
    <xdr:to>
      <xdr:col>4</xdr:col>
      <xdr:colOff>57150</xdr:colOff>
      <xdr:row>1</xdr:row>
      <xdr:rowOff>152400</xdr:rowOff>
    </xdr:to>
    <xdr:pic macro="[1]!DesignIconClicked">
      <xdr:nvPicPr>
        <xdr:cNvPr id="22" name="BExZSE8A98DC9G5X9ED5B7H56PNQ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952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9525</xdr:rowOff>
    </xdr:from>
    <xdr:to>
      <xdr:col>4</xdr:col>
      <xdr:colOff>85725</xdr:colOff>
      <xdr:row>1</xdr:row>
      <xdr:rowOff>66675</xdr:rowOff>
    </xdr:to>
    <xdr:pic macro="[1]!DesignIconClicked">
      <xdr:nvPicPr>
        <xdr:cNvPr id="23" name="BEx7AOWUS189Z9S22NFR35KUEEQ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95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1</xdr:row>
      <xdr:rowOff>95250</xdr:rowOff>
    </xdr:from>
    <xdr:to>
      <xdr:col>4</xdr:col>
      <xdr:colOff>85725</xdr:colOff>
      <xdr:row>1</xdr:row>
      <xdr:rowOff>152400</xdr:rowOff>
    </xdr:to>
    <xdr:pic macro="[1]!DesignIconClicked">
      <xdr:nvPicPr>
        <xdr:cNvPr id="24" name="BExMLUGKK2ICH8JNQXW80PNSO0JO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952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5</xdr:col>
      <xdr:colOff>47625</xdr:colOff>
      <xdr:row>1</xdr:row>
      <xdr:rowOff>66675</xdr:rowOff>
    </xdr:to>
    <xdr:pic macro="[1]!DesignIconClicked">
      <xdr:nvPicPr>
        <xdr:cNvPr id="25" name="BEx1LQNLQX36FN695TF1426F3NI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</xdr:row>
      <xdr:rowOff>95250</xdr:rowOff>
    </xdr:from>
    <xdr:to>
      <xdr:col>5</xdr:col>
      <xdr:colOff>47625</xdr:colOff>
      <xdr:row>1</xdr:row>
      <xdr:rowOff>152400</xdr:rowOff>
    </xdr:to>
    <xdr:pic macro="[1]!DesignIconClicked">
      <xdr:nvPicPr>
        <xdr:cNvPr id="26" name="BExQ3V133RF2JTVVYJNPWL2LBIO2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952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5</xdr:col>
      <xdr:colOff>57150</xdr:colOff>
      <xdr:row>1</xdr:row>
      <xdr:rowOff>66675</xdr:rowOff>
    </xdr:to>
    <xdr:pic macro="[1]!DesignIconClicked">
      <xdr:nvPicPr>
        <xdr:cNvPr id="27" name="BEx58J3T99JY8FUGHMISM3A1D17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95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</xdr:row>
      <xdr:rowOff>95250</xdr:rowOff>
    </xdr:from>
    <xdr:to>
      <xdr:col>5</xdr:col>
      <xdr:colOff>57150</xdr:colOff>
      <xdr:row>1</xdr:row>
      <xdr:rowOff>152400</xdr:rowOff>
    </xdr:to>
    <xdr:pic macro="[1]!DesignIconClicked">
      <xdr:nvPicPr>
        <xdr:cNvPr id="28" name="BEx7CU8KNV3FGVHQ50SKYOM7IYXZ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952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53975</xdr:colOff>
      <xdr:row>2</xdr:row>
      <xdr:rowOff>69850</xdr:rowOff>
    </xdr:from>
    <xdr:to>
      <xdr:col>2</xdr:col>
      <xdr:colOff>732367</xdr:colOff>
      <xdr:row>3</xdr:row>
      <xdr:rowOff>63500</xdr:rowOff>
    </xdr:to>
    <xdr:pic macro="[0]!Sheet2.InfoA_click">
      <xdr:nvPicPr>
        <xdr:cNvPr id="4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771525"/>
          <a:ext cx="678392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32808</xdr:colOff>
      <xdr:row>2</xdr:row>
      <xdr:rowOff>60325</xdr:rowOff>
    </xdr:from>
    <xdr:to>
      <xdr:col>1</xdr:col>
      <xdr:colOff>490008</xdr:colOff>
      <xdr:row>3</xdr:row>
      <xdr:rowOff>53975</xdr:rowOff>
    </xdr:to>
    <xdr:pic macro="[0]!Sheet2.filterA_click">
      <xdr:nvPicPr>
        <xdr:cNvPr id="6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8913495" y="1089660"/>
    <xdr:ext cx="1838754" cy="0"/>
    <xdr:pic macro="[1]!DesignIconClicked">
      <xdr:nvPicPr>
        <xdr:cNvPr id="11" name="BExW7A0O6NJAPXTFEM67M5H6DDRC" descr="3OQVS5W3KNJG71LCSAW019NJP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2" name="BExSGRWGUS63FMXGQMK12OH01K95" descr="Q5Z07EYJE0MBNAL39Q2BTCRTU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304800"/>
    <xdr:ext cx="2058106" cy="414020"/>
    <xdr:pic macro="[1]!DesignIconClicked">
      <xdr:nvPicPr>
        <xdr:cNvPr id="13" name="BExZVN42A177LEC6IPYAGJI8LF86" descr="XY0N02Z21UGFBLNWUW4NLP0JV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304800"/>
          <a:ext cx="2058106" cy="4140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4" name="BExUDLAY93K0UZJDTTURDFVU8JTQ" descr="B2RDJ4MCWXJF922PADE784PX6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15" name="BEx9HI995VIDGWB3O6URON2VM6AX" descr="QBM79T8SR6ZR1JPU49VFEBSRL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16" name="BExTURJ5TAR0ZJAQ9GFN2NYJHBR4" descr="MP5QHF75QS9DUY49Y420JXM2E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17" name="BExOAO5F6DQNL3T99SCQUI1V5YFP" descr="QD63FMH2M443ZK5KXEEK6PC7V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8" name="BExMPEQDEVM9ZOPSFIVZP3KR132B" descr="U1604WEUYS8LYRGCK4LICYKL9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19" name="BEx01K769RJVIIWSRZ0ARO7KDLX8" descr="XR64X3LHID9RXDX8WC99U85PF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20" name="BExO8RTDKDQMQJ7A8W8P2TOHUDH2" descr="VPP77LRAGJ44NV8EVDMZ8FCEN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21" name="BEx0041RRI19D5ZFTDBCL8WAVJTB" descr="H3BV6LT962ERI9HFHZFWSTS8B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089660"/>
    <xdr:ext cx="7740734" cy="0"/>
    <xdr:pic macro="[1]!DesignIconClicked">
      <xdr:nvPicPr>
        <xdr:cNvPr id="22" name="BExU57NIVO7OMPU5I47IYD27S3KA" descr="B0ZJHZS0F6AKHRWHNPQ63PUCZ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01015" y="1089660"/>
          <a:ext cx="774073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8913495" y="1089660"/>
    <xdr:ext cx="1838754" cy="0"/>
    <xdr:pic macro="[1]!DesignIconClicked">
      <xdr:nvPicPr>
        <xdr:cNvPr id="23" name="BExIIGEM0AMOSRAZQRDPJ1KNDX7H" descr="F4CUDT4I8CDM8GHW7JG5WP6CT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13495" y="1089660"/>
          <a:ext cx="1838754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45745" y="1386840"/>
    <xdr:ext cx="0" cy="5016500"/>
    <xdr:pic macro="[1]!DesignIconClicked">
      <xdr:nvPicPr>
        <xdr:cNvPr id="24" name="BExEZGWZLFTQF24ZE4DBSRHNCL2Y" descr="5G1A96VKMW4JK5G4PM3KVB8UT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45745" y="1386840"/>
          <a:ext cx="0" cy="50165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501015" y="1386840"/>
    <xdr:ext cx="12343217" cy="50752448"/>
    <xdr:pic macro="[1]!DesignIconClicked">
      <xdr:nvPicPr>
        <xdr:cNvPr id="25" name="BExXRND8208TWULE9S50U89VKPB7" descr="ETUGZV0SKTQDQB8JOYY0DCX79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01015" y="1386840"/>
          <a:ext cx="12343217" cy="50752448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oneCell">
    <xdr:from>
      <xdr:col>3</xdr:col>
      <xdr:colOff>28575</xdr:colOff>
      <xdr:row>1</xdr:row>
      <xdr:rowOff>9525</xdr:rowOff>
    </xdr:from>
    <xdr:to>
      <xdr:col>3</xdr:col>
      <xdr:colOff>85725</xdr:colOff>
      <xdr:row>1</xdr:row>
      <xdr:rowOff>66675</xdr:rowOff>
    </xdr:to>
    <xdr:pic macro="[1]!DesignIconClicked">
      <xdr:nvPicPr>
        <xdr:cNvPr id="26" name="BExGQYT7RV6AYDPVWKSCU4A94H3L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4192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1</xdr:row>
      <xdr:rowOff>95250</xdr:rowOff>
    </xdr:from>
    <xdr:to>
      <xdr:col>3</xdr:col>
      <xdr:colOff>85725</xdr:colOff>
      <xdr:row>1</xdr:row>
      <xdr:rowOff>152400</xdr:rowOff>
    </xdr:to>
    <xdr:pic macro="[1]!DesignIconClicked">
      <xdr:nvPicPr>
        <xdr:cNvPr id="27" name="BExW25PCD8Y3K6BMX297FRM2TSNB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049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9525</xdr:rowOff>
    </xdr:from>
    <xdr:to>
      <xdr:col>4</xdr:col>
      <xdr:colOff>57150</xdr:colOff>
      <xdr:row>1</xdr:row>
      <xdr:rowOff>66675</xdr:rowOff>
    </xdr:to>
    <xdr:pic macro="[1]!DesignIconClicked">
      <xdr:nvPicPr>
        <xdr:cNvPr id="28" name="BExMPWPKZWHDT6UNN3GG02U4078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4192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1</xdr:row>
      <xdr:rowOff>95250</xdr:rowOff>
    </xdr:from>
    <xdr:to>
      <xdr:col>4</xdr:col>
      <xdr:colOff>57150</xdr:colOff>
      <xdr:row>1</xdr:row>
      <xdr:rowOff>152400</xdr:rowOff>
    </xdr:to>
    <xdr:pic macro="[1]!DesignIconClicked">
      <xdr:nvPicPr>
        <xdr:cNvPr id="29" name="BExZSE8A98DC9G5X9ED5B7H56PNQ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5049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</xdr:row>
      <xdr:rowOff>9525</xdr:rowOff>
    </xdr:from>
    <xdr:to>
      <xdr:col>4</xdr:col>
      <xdr:colOff>85725</xdr:colOff>
      <xdr:row>1</xdr:row>
      <xdr:rowOff>66675</xdr:rowOff>
    </xdr:to>
    <xdr:pic macro="[1]!DesignIconClicked">
      <xdr:nvPicPr>
        <xdr:cNvPr id="30" name="BEx7AOWUS189Z9S22NFR35KUEEQ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4192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1</xdr:row>
      <xdr:rowOff>95250</xdr:rowOff>
    </xdr:from>
    <xdr:to>
      <xdr:col>4</xdr:col>
      <xdr:colOff>85725</xdr:colOff>
      <xdr:row>1</xdr:row>
      <xdr:rowOff>152400</xdr:rowOff>
    </xdr:to>
    <xdr:pic macro="[1]!DesignIconClicked">
      <xdr:nvPicPr>
        <xdr:cNvPr id="31" name="BExMLUGKK2ICH8JNQXW80PNSO0JO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5049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5</xdr:col>
      <xdr:colOff>47625</xdr:colOff>
      <xdr:row>1</xdr:row>
      <xdr:rowOff>66675</xdr:rowOff>
    </xdr:to>
    <xdr:pic macro="[1]!DesignIconClicked">
      <xdr:nvPicPr>
        <xdr:cNvPr id="32" name="BEx1LQNLQX36FN695TF1426F3NIU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4192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</xdr:row>
      <xdr:rowOff>95250</xdr:rowOff>
    </xdr:from>
    <xdr:to>
      <xdr:col>5</xdr:col>
      <xdr:colOff>47625</xdr:colOff>
      <xdr:row>1</xdr:row>
      <xdr:rowOff>152400</xdr:rowOff>
    </xdr:to>
    <xdr:pic macro="[1]!DesignIconClicked">
      <xdr:nvPicPr>
        <xdr:cNvPr id="33" name="BExQ3V133RF2JTVVYJNPWL2LBIO2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504950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9525</xdr:rowOff>
    </xdr:from>
    <xdr:to>
      <xdr:col>5</xdr:col>
      <xdr:colOff>57150</xdr:colOff>
      <xdr:row>1</xdr:row>
      <xdr:rowOff>66675</xdr:rowOff>
    </xdr:to>
    <xdr:pic macro="[1]!DesignIconClicked">
      <xdr:nvPicPr>
        <xdr:cNvPr id="34" name="BEx58J3T99JY8FUGHMISM3A1D17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4192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1</xdr:row>
      <xdr:rowOff>95250</xdr:rowOff>
    </xdr:from>
    <xdr:to>
      <xdr:col>5</xdr:col>
      <xdr:colOff>57150</xdr:colOff>
      <xdr:row>1</xdr:row>
      <xdr:rowOff>152400</xdr:rowOff>
    </xdr:to>
    <xdr:pic macro="[1]!DesignIconClicked">
      <xdr:nvPicPr>
        <xdr:cNvPr id="35" name="BEx7CU8KNV3FGVHQ50SKYOM7IYXZ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504950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11432</xdr:colOff>
      <xdr:row>1</xdr:row>
      <xdr:rowOff>9525</xdr:rowOff>
    </xdr:to>
    <xdr:pic>
      <xdr:nvPicPr>
        <xdr:cNvPr id="3073" name="Picture 1">
          <a:extLst>
            <a:ext uri="{FF2B5EF4-FFF2-40B4-BE49-F238E27FC236}"/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9525</xdr:rowOff>
    </xdr:from>
    <xdr:to>
      <xdr:col>16</xdr:col>
      <xdr:colOff>200025</xdr:colOff>
      <xdr:row>42</xdr:row>
      <xdr:rowOff>9525</xdr:rowOff>
    </xdr:to>
    <xdr:graphicFrame macro="">
      <xdr:nvGraphicFramePr>
        <xdr:cNvPr id="17389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161925</xdr:colOff>
      <xdr:row>2</xdr:row>
      <xdr:rowOff>38100</xdr:rowOff>
    </xdr:from>
    <xdr:to>
      <xdr:col>6</xdr:col>
      <xdr:colOff>142875</xdr:colOff>
      <xdr:row>2</xdr:row>
      <xdr:rowOff>190500</xdr:rowOff>
    </xdr:to>
    <xdr:pic macro="[0]!Sheet3.Table_click">
      <xdr:nvPicPr>
        <xdr:cNvPr id="173898" name="TableA" descr="Tabl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71525"/>
          <a:ext cx="438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333375</xdr:colOff>
      <xdr:row>2</xdr:row>
      <xdr:rowOff>38100</xdr:rowOff>
    </xdr:from>
    <xdr:to>
      <xdr:col>6</xdr:col>
      <xdr:colOff>790575</xdr:colOff>
      <xdr:row>2</xdr:row>
      <xdr:rowOff>190500</xdr:rowOff>
    </xdr:to>
    <xdr:pic macro="[0]!Sheet3.filterA_click">
      <xdr:nvPicPr>
        <xdr:cNvPr id="173899" name="FilterA" descr="Filter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333375</xdr:colOff>
      <xdr:row>2</xdr:row>
      <xdr:rowOff>38100</xdr:rowOff>
    </xdr:from>
    <xdr:to>
      <xdr:col>6</xdr:col>
      <xdr:colOff>790575</xdr:colOff>
      <xdr:row>2</xdr:row>
      <xdr:rowOff>190500</xdr:rowOff>
    </xdr:to>
    <xdr:pic macro="[0]!Sheet3.filter_click">
      <xdr:nvPicPr>
        <xdr:cNvPr id="173900" name="Filter" descr="Filter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71525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1000125</xdr:colOff>
      <xdr:row>2</xdr:row>
      <xdr:rowOff>38100</xdr:rowOff>
    </xdr:from>
    <xdr:to>
      <xdr:col>7</xdr:col>
      <xdr:colOff>438150</xdr:colOff>
      <xdr:row>2</xdr:row>
      <xdr:rowOff>190500</xdr:rowOff>
    </xdr:to>
    <xdr:pic macro="[0]!Sheet3.Info_click">
      <xdr:nvPicPr>
        <xdr:cNvPr id="173901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771525"/>
          <a:ext cx="685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1000125</xdr:colOff>
      <xdr:row>2</xdr:row>
      <xdr:rowOff>38100</xdr:rowOff>
    </xdr:from>
    <xdr:to>
      <xdr:col>7</xdr:col>
      <xdr:colOff>438150</xdr:colOff>
      <xdr:row>2</xdr:row>
      <xdr:rowOff>190500</xdr:rowOff>
    </xdr:to>
    <xdr:pic macro="[0]!Sheet3.InfoA_click">
      <xdr:nvPicPr>
        <xdr:cNvPr id="173902" name="InfoA" descr="Information_pressed" hidden="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771525"/>
          <a:ext cx="685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85725</xdr:colOff>
      <xdr:row>0</xdr:row>
      <xdr:rowOff>95250</xdr:rowOff>
    </xdr:from>
    <xdr:to>
      <xdr:col>6</xdr:col>
      <xdr:colOff>85725</xdr:colOff>
      <xdr:row>1</xdr:row>
      <xdr:rowOff>352425</xdr:rowOff>
    </xdr:to>
    <xdr:pic>
      <xdr:nvPicPr>
        <xdr:cNvPr id="173903" name="Picture 34556" descr="mfin00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457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276225</xdr:colOff>
      <xdr:row>0</xdr:row>
      <xdr:rowOff>47625</xdr:rowOff>
    </xdr:from>
    <xdr:to>
      <xdr:col>11</xdr:col>
      <xdr:colOff>390525</xdr:colOff>
      <xdr:row>1</xdr:row>
      <xdr:rowOff>104775</xdr:rowOff>
    </xdr:to>
    <xdr:sp macro="" textlink="">
      <xdr:nvSpPr>
        <xdr:cNvPr id="173904" name="TextQueryTitle"/>
        <xdr:cNvSpPr txBox="1">
          <a:spLocks noChangeAspect="1" noChangeArrowheads="1"/>
        </xdr:cNvSpPr>
      </xdr:nvSpPr>
      <xdr:spPr bwMode="auto">
        <a:xfrm>
          <a:off x="733425" y="47625"/>
          <a:ext cx="6353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203835</xdr:colOff>
      <xdr:row>0</xdr:row>
      <xdr:rowOff>30480</xdr:rowOff>
    </xdr:from>
    <xdr:to>
      <xdr:col>13</xdr:col>
      <xdr:colOff>41935</xdr:colOff>
      <xdr:row>1</xdr:row>
      <xdr:rowOff>91440</xdr:rowOff>
    </xdr:to>
    <xdr:sp macro="" textlink="">
      <xdr:nvSpPr>
        <xdr:cNvPr id="74" name="TextQueryTitle">
          <a:extLst>
            <a:ext uri="{FF2B5EF4-FFF2-40B4-BE49-F238E27FC236}"/>
          </a:extLst>
        </xdr:cNvPr>
        <xdr:cNvSpPr txBox="1">
          <a:spLocks noChangeAspect="1" noChangeArrowheads="1"/>
        </xdr:cNvSpPr>
      </xdr:nvSpPr>
      <xdr:spPr bwMode="auto">
        <a:xfrm>
          <a:off x="609600" y="30480"/>
          <a:ext cx="6669405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hr-HR" sz="1200" b="0">
              <a:latin typeface="Arial" pitchFamily="34" charset="0"/>
              <a:cs typeface="Arial" pitchFamily="34" charset="0"/>
            </a:rPr>
            <a:t>REPUBLIKA HRVATSKA - MINISTARSTVO FINANCIJA - </a:t>
          </a:r>
          <a:r>
            <a:rPr lang="hr-HR" sz="1200" b="0" i="0" u="none" strike="noStrike">
              <a:latin typeface="Arial" pitchFamily="34" charset="0"/>
              <a:ea typeface="+mn-ea"/>
              <a:cs typeface="Arial" pitchFamily="34" charset="0"/>
            </a:rPr>
            <a:t>DRŽAVNA</a:t>
          </a:r>
          <a:r>
            <a:rPr lang="hr-HR" sz="1200" b="0">
              <a:latin typeface="Arial" pitchFamily="34" charset="0"/>
              <a:cs typeface="Arial" pitchFamily="34" charset="0"/>
            </a:rPr>
            <a:t> RIZNICA</a:t>
          </a:r>
          <a:endParaRPr lang="en-US" sz="1200" b="0">
            <a:latin typeface="Arial" pitchFamily="34" charset="0"/>
            <a:cs typeface="Arial" pitchFamily="34" charset="0"/>
          </a:endParaRPr>
        </a:p>
      </xdr:txBody>
    </xdr:sp>
    <xdr:clientData/>
  </xdr:twoCellAnchor>
  <xdr:absoluteAnchor>
    <xdr:pos x="419100" y="1089660"/>
    <xdr:ext cx="2392640" cy="0"/>
    <xdr:pic macro="[1]!DesignIconClicked">
      <xdr:nvPicPr>
        <xdr:cNvPr id="3139" name="BExF2ZE1WFB5OMY0KIM1UK4EFABT" descr="IM62NESFL5GUR8SDHEC31H4ZG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6</xdr:col>
      <xdr:colOff>0</xdr:colOff>
      <xdr:row>1</xdr:row>
      <xdr:rowOff>0</xdr:rowOff>
    </xdr:from>
    <xdr:to>
      <xdr:col>6</xdr:col>
      <xdr:colOff>1228725</xdr:colOff>
      <xdr:row>1</xdr:row>
      <xdr:rowOff>409575</xdr:rowOff>
    </xdr:to>
    <xdr:pic macro="[1]!DesignIconClicked">
      <xdr:nvPicPr>
        <xdr:cNvPr id="173907" name="BEx9GANEK0G57YR83WFPDS9YB14A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04800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3916680" y="1089660"/>
    <xdr:ext cx="2392640" cy="0"/>
    <xdr:pic macro="[1]!DesignIconClicked">
      <xdr:nvPicPr>
        <xdr:cNvPr id="3144" name="BEx96BRCVMI70DD5P5I8N9VM1E8F" descr="II7V7G6KK5GUXTB1GKQ46E3SI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91668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916680" y="1089660"/>
    <xdr:ext cx="2392640" cy="0"/>
    <xdr:pic macro="[1]!DesignIconClicked">
      <xdr:nvPicPr>
        <xdr:cNvPr id="3146" name="BExMK6ILYFD03YJ8GRQ69P4ZGBDV" descr="D9JD8IXGL045RRU8WF3EE1T9T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91668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19100" y="1089660"/>
    <xdr:ext cx="2392640" cy="0"/>
    <xdr:pic macro="[1]!DesignIconClicked">
      <xdr:nvPicPr>
        <xdr:cNvPr id="3141" name="BEx3RHSDGTIITUZKE65H7Z6TB7NV" descr="UAKIFK1OABFYOWZULN3UDJ77U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19100" y="1089660"/>
    <xdr:ext cx="2392640" cy="0"/>
    <xdr:pic macro="[1]!DesignIconClicked">
      <xdr:nvPicPr>
        <xdr:cNvPr id="3138" name="BExMO02VZ2XZHD7RBQGE7JFWSK24" descr="KLNOFVE32PLDSKU376NZJUH10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916680" y="1089660"/>
    <xdr:ext cx="2392640" cy="0"/>
    <xdr:pic macro="[1]!DesignIconClicked">
      <xdr:nvPicPr>
        <xdr:cNvPr id="3148" name="BExQINQTP54T1UU6485615NGYM2W" descr="U9C5Q5POTC0F2WZQJR1TNXX3H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91668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916680" y="1089660"/>
    <xdr:ext cx="2392640" cy="0"/>
    <xdr:pic macro="[1]!DesignIconClicked">
      <xdr:nvPicPr>
        <xdr:cNvPr id="3143" name="BEx3JZWJGOQ6W9U935MH1RWKCMCJ" descr="7BACE7SV6XUZ39F0Q4VEJFNKD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91668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19100" y="1089660"/>
    <xdr:ext cx="2392640" cy="0"/>
    <xdr:pic macro="[1]!DesignIconClicked">
      <xdr:nvPicPr>
        <xdr:cNvPr id="3140" name="BExIKSX4VTGG4J0VVDA899FHTCCN" descr="EUWDSMO6FSWMZUU0YEN363BUW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916680" y="1089660"/>
    <xdr:ext cx="2392640" cy="0"/>
    <xdr:pic macro="[1]!DesignIconClicked">
      <xdr:nvPicPr>
        <xdr:cNvPr id="3145" name="BExIZZKMG5OCIEWXIPT0QCMAEKEY" descr="UBK0YYB5GXDQ5YROCMYNW3J7V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91668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19100" y="1089660"/>
    <xdr:ext cx="2392640" cy="0"/>
    <xdr:pic macro="[1]!DesignIconClicked">
      <xdr:nvPicPr>
        <xdr:cNvPr id="3142" name="BExO8BS2K16MK30YFE3V0SQSMGGE" descr="9ET5KJ81U88JAIZK3AYDQGFHN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36220" y="1386840"/>
    <xdr:ext cx="0" cy="5006644"/>
    <xdr:pic macro="[1]!DesignIconClicked">
      <xdr:nvPicPr>
        <xdr:cNvPr id="3088" name="BExKQ9K9G4PBVY0QQ7TL063HFGUC" descr="VT5KQGOW8GHSL47AL7CGBIQAW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36220" y="1386840"/>
          <a:ext cx="0" cy="50165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419100" y="1089660"/>
    <xdr:ext cx="2392640" cy="0"/>
    <xdr:pic macro="[1]!DesignIconClicked">
      <xdr:nvPicPr>
        <xdr:cNvPr id="3137" name="BEx9H4BM8OVYOUPNUE5RBQ84THA8" descr="Q3HZT8DQIXDBA14E2M4L6IARA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1910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3916680" y="1089660"/>
    <xdr:ext cx="2392640" cy="0"/>
    <xdr:pic macro="[1]!DesignIconClicked">
      <xdr:nvPicPr>
        <xdr:cNvPr id="3147" name="BExIN3HM1UFJ0DWNE5305EREAX8R" descr="7KYLBRZVIEDI5VUBOIH9D94KU" hidden="1">
          <a:extLst>
            <a:ext uri="{FF2B5EF4-FFF2-40B4-BE49-F238E27FC236}"/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3916680" y="1089660"/>
          <a:ext cx="2319020" cy="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44"/>
  <sheetViews>
    <sheetView workbookViewId="0"/>
  </sheetViews>
  <sheetFormatPr defaultRowHeight="11.25"/>
  <cols>
    <col min="3" max="4" width="9.33203125" customWidth="1"/>
    <col min="5" max="5" width="0" hidden="1" customWidth="1"/>
  </cols>
  <sheetData>
    <row r="1" spans="1:4">
      <c r="A1">
        <v>7</v>
      </c>
    </row>
    <row r="14" spans="1:4" ht="12.75">
      <c r="C14" s="24" t="s">
        <v>3</v>
      </c>
      <c r="D14" s="24"/>
    </row>
    <row r="15" spans="1:4">
      <c r="C15" s="25"/>
      <c r="D15" s="25"/>
    </row>
    <row r="16" spans="1:4">
      <c r="C16" s="26"/>
      <c r="D16" s="26"/>
    </row>
    <row r="17" spans="3:4">
      <c r="C17" s="26"/>
      <c r="D17" s="26"/>
    </row>
    <row r="18" spans="3:4">
      <c r="C18" s="26"/>
      <c r="D18" s="26"/>
    </row>
    <row r="19" spans="3:4">
      <c r="C19" s="26"/>
      <c r="D19" s="26"/>
    </row>
    <row r="20" spans="3:4">
      <c r="C20" s="26"/>
      <c r="D20" s="26"/>
    </row>
    <row r="21" spans="3:4">
      <c r="C21" s="26"/>
      <c r="D21" s="26"/>
    </row>
    <row r="22" spans="3:4">
      <c r="C22" s="26"/>
      <c r="D22" s="26"/>
    </row>
    <row r="23" spans="3:4">
      <c r="C23" s="26"/>
      <c r="D23" s="26"/>
    </row>
    <row r="24" spans="3:4">
      <c r="C24" s="26"/>
      <c r="D24" s="26"/>
    </row>
    <row r="25" spans="3:4">
      <c r="C25" s="26"/>
      <c r="D25" s="26"/>
    </row>
    <row r="26" spans="3:4">
      <c r="C26" s="26"/>
      <c r="D26" s="26"/>
    </row>
    <row r="27" spans="3:4">
      <c r="C27" s="26"/>
      <c r="D27" s="26"/>
    </row>
    <row r="28" spans="3:4">
      <c r="C28" s="26"/>
      <c r="D28" s="26"/>
    </row>
    <row r="29" spans="3:4">
      <c r="C29" s="26"/>
      <c r="D29" s="26"/>
    </row>
    <row r="30" spans="3:4">
      <c r="C30" s="26"/>
      <c r="D30" s="26"/>
    </row>
    <row r="31" spans="3:4">
      <c r="C31" s="26"/>
      <c r="D31" s="26"/>
    </row>
    <row r="32" spans="3:4">
      <c r="C32" s="26"/>
      <c r="D32" s="26"/>
    </row>
    <row r="33" spans="3:4">
      <c r="C33" s="26"/>
      <c r="D33" s="26"/>
    </row>
    <row r="34" spans="3:4">
      <c r="C34" s="26"/>
      <c r="D34" s="26"/>
    </row>
    <row r="35" spans="3:4">
      <c r="C35" s="26"/>
      <c r="D35" s="26"/>
    </row>
    <row r="36" spans="3:4">
      <c r="C36" s="26"/>
      <c r="D36" s="26"/>
    </row>
    <row r="37" spans="3:4">
      <c r="C37" s="26"/>
      <c r="D37" s="26"/>
    </row>
    <row r="38" spans="3:4">
      <c r="C38" s="26"/>
      <c r="D38" s="26"/>
    </row>
    <row r="39" spans="3:4">
      <c r="C39" s="26"/>
      <c r="D39" s="26"/>
    </row>
    <row r="40" spans="3:4">
      <c r="C40" s="26"/>
      <c r="D40" s="26"/>
    </row>
    <row r="41" spans="3:4">
      <c r="C41" s="26"/>
      <c r="D41" s="26"/>
    </row>
    <row r="42" spans="3:4">
      <c r="C42" s="26"/>
      <c r="D42" s="26"/>
    </row>
    <row r="43" spans="3:4">
      <c r="C43" s="26"/>
      <c r="D43" s="26"/>
    </row>
    <row r="44" spans="3:4">
      <c r="C44" s="27"/>
      <c r="D44" s="27"/>
    </row>
  </sheetData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58"/>
  <sheetViews>
    <sheetView showGridLines="0" tabSelected="1" topLeftCell="A2" zoomScale="90" zoomScaleNormal="90" workbookViewId="0">
      <selection activeCell="G7" sqref="G7"/>
    </sheetView>
  </sheetViews>
  <sheetFormatPr defaultRowHeight="12.75"/>
  <cols>
    <col min="1" max="1" width="13.1640625" style="35" customWidth="1"/>
    <col min="2" max="2" width="11.33203125" style="62" customWidth="1"/>
    <col min="3" max="3" width="58" style="57" customWidth="1"/>
    <col min="4" max="5" width="14.5" style="37" customWidth="1"/>
    <col min="6" max="6" width="11.6640625" style="35" bestFit="1" customWidth="1"/>
    <col min="7" max="7" width="25.83203125" style="37" bestFit="1" customWidth="1"/>
    <col min="8" max="8" width="26.83203125" style="37" bestFit="1" customWidth="1"/>
    <col min="9" max="9" width="11.1640625" style="37" bestFit="1" customWidth="1"/>
    <col min="10" max="10" width="31.33203125" style="37" bestFit="1" customWidth="1"/>
    <col min="11" max="11" width="33" style="37" bestFit="1" customWidth="1"/>
    <col min="12" max="12" width="24.6640625" style="37" bestFit="1" customWidth="1"/>
    <col min="13" max="13" width="14" style="37" bestFit="1" customWidth="1"/>
    <col min="14" max="14" width="23.1640625" style="37" bestFit="1" customWidth="1"/>
    <col min="15" max="15" width="25.83203125" style="37" bestFit="1" customWidth="1"/>
    <col min="16" max="16" width="31" style="37" bestFit="1" customWidth="1"/>
    <col min="17" max="17" width="11.1640625" style="37" bestFit="1" customWidth="1"/>
    <col min="18" max="18" width="14.1640625" style="37" bestFit="1" customWidth="1"/>
    <col min="19" max="19" width="19.1640625" style="37" bestFit="1" customWidth="1"/>
    <col min="20" max="20" width="40.5" style="37" bestFit="1" customWidth="1"/>
    <col min="21" max="21" width="31.33203125" style="37" bestFit="1" customWidth="1"/>
    <col min="22" max="22" width="26.1640625" style="37" bestFit="1" customWidth="1"/>
    <col min="23" max="23" width="19.1640625" style="37" bestFit="1" customWidth="1"/>
    <col min="24" max="24" width="37" style="37" bestFit="1" customWidth="1"/>
    <col min="25" max="25" width="26.6640625" style="37" bestFit="1" customWidth="1"/>
    <col min="26" max="26" width="47.33203125" style="37" bestFit="1" customWidth="1"/>
    <col min="27" max="27" width="18.33203125" style="37" bestFit="1" customWidth="1"/>
    <col min="28" max="28" width="9.1640625" style="37" customWidth="1"/>
    <col min="29" max="29" width="9.5" style="37" customWidth="1"/>
    <col min="30" max="30" width="17.83203125" style="37" bestFit="1" customWidth="1"/>
    <col min="31" max="31" width="29.5" style="37" bestFit="1" customWidth="1"/>
    <col min="32" max="32" width="43.6640625" style="37" bestFit="1" customWidth="1"/>
    <col min="33" max="33" width="39.1640625" style="37" bestFit="1" customWidth="1"/>
    <col min="34" max="34" width="14.83203125" style="37" bestFit="1" customWidth="1"/>
    <col min="35" max="35" width="18.83203125" style="37" customWidth="1"/>
    <col min="36" max="36" width="25.83203125" style="37" bestFit="1" customWidth="1"/>
    <col min="37" max="37" width="26.83203125" style="37" bestFit="1" customWidth="1"/>
    <col min="38" max="38" width="11.1640625" style="37" bestFit="1" customWidth="1"/>
    <col min="39" max="39" width="31.33203125" style="37" bestFit="1" customWidth="1"/>
    <col min="40" max="40" width="33" style="37" bestFit="1" customWidth="1"/>
    <col min="41" max="41" width="24.6640625" style="37" bestFit="1" customWidth="1"/>
    <col min="42" max="42" width="14" style="37" bestFit="1" customWidth="1"/>
    <col min="43" max="43" width="23.1640625" style="37" bestFit="1" customWidth="1"/>
    <col min="44" max="44" width="25.83203125" style="37" bestFit="1" customWidth="1"/>
    <col min="45" max="45" width="31" style="37" bestFit="1" customWidth="1"/>
    <col min="46" max="46" width="11.1640625" style="37" bestFit="1" customWidth="1"/>
    <col min="47" max="47" width="14.1640625" style="37" bestFit="1" customWidth="1"/>
    <col min="48" max="48" width="19.1640625" style="37" bestFit="1" customWidth="1"/>
    <col min="49" max="49" width="40.5" style="37" bestFit="1" customWidth="1"/>
    <col min="50" max="50" width="31.33203125" style="37" bestFit="1" customWidth="1"/>
    <col min="51" max="51" width="26.1640625" style="37" bestFit="1" customWidth="1"/>
    <col min="52" max="52" width="19.1640625" style="37" bestFit="1" customWidth="1"/>
    <col min="53" max="53" width="37" style="37" bestFit="1" customWidth="1"/>
    <col min="54" max="54" width="26.6640625" style="37" bestFit="1" customWidth="1"/>
    <col min="55" max="55" width="47.33203125" style="37" bestFit="1" customWidth="1"/>
    <col min="56" max="56" width="18.33203125" style="37" bestFit="1" customWidth="1"/>
    <col min="57" max="57" width="9.5" style="37" customWidth="1"/>
    <col min="58" max="58" width="17.83203125" style="37" bestFit="1" customWidth="1"/>
    <col min="59" max="59" width="29.5" style="37" bestFit="1" customWidth="1"/>
    <col min="60" max="60" width="43.6640625" style="37" bestFit="1" customWidth="1"/>
    <col min="61" max="61" width="39.1640625" style="37" bestFit="1" customWidth="1"/>
    <col min="62" max="62" width="14.83203125" style="37" bestFit="1" customWidth="1"/>
    <col min="63" max="16384" width="9.33203125" style="37"/>
  </cols>
  <sheetData>
    <row r="1" spans="1:6" hidden="1">
      <c r="A1" s="33" t="s">
        <v>1</v>
      </c>
      <c r="B1" s="59"/>
      <c r="C1" s="53"/>
      <c r="D1" s="32"/>
      <c r="E1" s="32"/>
    </row>
    <row r="2" spans="1:6" s="34" customFormat="1" ht="55.5" customHeight="1">
      <c r="A2" s="38" t="s">
        <v>45</v>
      </c>
      <c r="B2" s="38" t="s">
        <v>227</v>
      </c>
      <c r="C2" s="54" t="s">
        <v>49</v>
      </c>
      <c r="D2" s="39" t="s">
        <v>228</v>
      </c>
      <c r="E2" s="39" t="s">
        <v>230</v>
      </c>
      <c r="F2" s="39" t="s">
        <v>229</v>
      </c>
    </row>
    <row r="3" spans="1:6" s="36" customFormat="1">
      <c r="A3" s="58">
        <v>1</v>
      </c>
      <c r="B3" s="60">
        <v>2</v>
      </c>
      <c r="C3" s="58">
        <v>3</v>
      </c>
      <c r="D3" s="40">
        <v>4</v>
      </c>
      <c r="E3" s="40">
        <v>5</v>
      </c>
      <c r="F3" s="40">
        <v>6</v>
      </c>
    </row>
    <row r="4" spans="1:6" ht="24.75" customHeight="1">
      <c r="A4" s="41"/>
      <c r="B4" s="61"/>
      <c r="C4" s="52" t="s">
        <v>231</v>
      </c>
      <c r="D4" s="48">
        <f>D5</f>
        <v>75243481</v>
      </c>
      <c r="E4" s="48">
        <f>E5</f>
        <v>78022051</v>
      </c>
      <c r="F4" s="49">
        <f t="shared" ref="F4:F67" si="0">E4/D4</f>
        <v>1.0369277173659734</v>
      </c>
    </row>
    <row r="5" spans="1:6" ht="25.5">
      <c r="A5" s="65" t="s">
        <v>46</v>
      </c>
      <c r="B5" s="65" t="s">
        <v>235</v>
      </c>
      <c r="C5" s="66" t="s">
        <v>50</v>
      </c>
      <c r="D5" s="69">
        <f>D6</f>
        <v>75243481</v>
      </c>
      <c r="E5" s="69">
        <f>E6</f>
        <v>78022051</v>
      </c>
      <c r="F5" s="70">
        <f t="shared" si="0"/>
        <v>1.0369277173659734</v>
      </c>
    </row>
    <row r="6" spans="1:6" ht="25.5">
      <c r="A6" s="64" t="s">
        <v>232</v>
      </c>
      <c r="B6" s="64" t="s">
        <v>235</v>
      </c>
      <c r="C6" s="67" t="s">
        <v>147</v>
      </c>
      <c r="D6" s="68">
        <f>SUM(D7,D10,D13,D60,D76,D81,D86,D91,D98,D112,D122,D130,D142,D145,D160,D191,D194,D199,D202,D215)</f>
        <v>75243481</v>
      </c>
      <c r="E6" s="68">
        <f>SUM(E7,E10,E13,E60,E76,E81,E86,E91,E98,E112,E122,E130,E142,E145,E160,E191,E194,E199,E202,E215)</f>
        <v>78022051</v>
      </c>
      <c r="F6" s="71">
        <f t="shared" si="0"/>
        <v>1.0369277173659734</v>
      </c>
    </row>
    <row r="7" spans="1:6" s="50" customFormat="1" ht="30" customHeight="1">
      <c r="A7" s="38" t="s">
        <v>67</v>
      </c>
      <c r="B7" s="38">
        <v>11</v>
      </c>
      <c r="C7" s="54" t="s">
        <v>68</v>
      </c>
      <c r="D7" s="48">
        <f>D8</f>
        <v>8100000</v>
      </c>
      <c r="E7" s="48">
        <f>E8</f>
        <v>8100000</v>
      </c>
      <c r="F7" s="49">
        <f t="shared" si="0"/>
        <v>1</v>
      </c>
    </row>
    <row r="8" spans="1:6">
      <c r="A8" s="51" t="s">
        <v>197</v>
      </c>
      <c r="B8" s="51">
        <v>11</v>
      </c>
      <c r="C8" s="55" t="s">
        <v>71</v>
      </c>
      <c r="D8" s="42">
        <f>D9</f>
        <v>8100000</v>
      </c>
      <c r="E8" s="42">
        <f>E9</f>
        <v>8100000</v>
      </c>
      <c r="F8" s="43">
        <f t="shared" si="0"/>
        <v>1</v>
      </c>
    </row>
    <row r="9" spans="1:6">
      <c r="A9" s="51" t="s">
        <v>70</v>
      </c>
      <c r="B9" s="51">
        <v>11</v>
      </c>
      <c r="C9" s="55" t="s">
        <v>71</v>
      </c>
      <c r="D9" s="44">
        <v>8100000</v>
      </c>
      <c r="E9" s="44">
        <v>8100000</v>
      </c>
      <c r="F9" s="45">
        <f t="shared" si="0"/>
        <v>1</v>
      </c>
    </row>
    <row r="10" spans="1:6" s="50" customFormat="1" ht="30" customHeight="1">
      <c r="A10" s="38" t="s">
        <v>72</v>
      </c>
      <c r="B10" s="38">
        <v>11</v>
      </c>
      <c r="C10" s="54" t="s">
        <v>73</v>
      </c>
      <c r="D10" s="48">
        <v>2700000</v>
      </c>
      <c r="E10" s="48">
        <f>E11</f>
        <v>2700000</v>
      </c>
      <c r="F10" s="49">
        <f t="shared" si="0"/>
        <v>1</v>
      </c>
    </row>
    <row r="11" spans="1:6">
      <c r="A11" s="51" t="s">
        <v>197</v>
      </c>
      <c r="B11" s="51">
        <v>11</v>
      </c>
      <c r="C11" s="55" t="s">
        <v>71</v>
      </c>
      <c r="D11" s="42">
        <v>2700000</v>
      </c>
      <c r="E11" s="42">
        <f>E12</f>
        <v>2700000</v>
      </c>
      <c r="F11" s="43">
        <f t="shared" si="0"/>
        <v>1</v>
      </c>
    </row>
    <row r="12" spans="1:6">
      <c r="A12" s="51" t="s">
        <v>70</v>
      </c>
      <c r="B12" s="51">
        <v>11</v>
      </c>
      <c r="C12" s="55" t="s">
        <v>71</v>
      </c>
      <c r="D12" s="44">
        <v>2700000</v>
      </c>
      <c r="E12" s="44">
        <v>2700000</v>
      </c>
      <c r="F12" s="45">
        <f t="shared" si="0"/>
        <v>1</v>
      </c>
    </row>
    <row r="13" spans="1:6" s="50" customFormat="1" ht="30" customHeight="1">
      <c r="A13" s="38" t="s">
        <v>74</v>
      </c>
      <c r="B13" s="38">
        <v>11</v>
      </c>
      <c r="C13" s="54" t="s">
        <v>75</v>
      </c>
      <c r="D13" s="48">
        <f>SUM(D14,D17,D19,D22,D27,D32,D42,D44,D50,D53,D55)</f>
        <v>10656054</v>
      </c>
      <c r="E13" s="48">
        <f>SUM(E14,E17,E19,E22,E27,E32,E42,E44,E50,E53,E55)</f>
        <v>11198000</v>
      </c>
      <c r="F13" s="49">
        <f t="shared" si="0"/>
        <v>1.0508580380692516</v>
      </c>
    </row>
    <row r="14" spans="1:6">
      <c r="A14" s="51" t="s">
        <v>198</v>
      </c>
      <c r="B14" s="51">
        <v>11</v>
      </c>
      <c r="C14" s="55" t="s">
        <v>199</v>
      </c>
      <c r="D14" s="42">
        <f>SUM(D15:D16)</f>
        <v>6300000</v>
      </c>
      <c r="E14" s="42">
        <f>SUM(E15:E16)</f>
        <v>7000000</v>
      </c>
      <c r="F14" s="43">
        <f t="shared" si="0"/>
        <v>1.1111111111111112</v>
      </c>
    </row>
    <row r="15" spans="1:6">
      <c r="A15" s="51" t="s">
        <v>76</v>
      </c>
      <c r="B15" s="51">
        <v>11</v>
      </c>
      <c r="C15" s="55" t="s">
        <v>77</v>
      </c>
      <c r="D15" s="44">
        <v>6200000</v>
      </c>
      <c r="E15" s="44">
        <v>6900000</v>
      </c>
      <c r="F15" s="45">
        <f t="shared" si="0"/>
        <v>1.1129032258064515</v>
      </c>
    </row>
    <row r="16" spans="1:6">
      <c r="A16" s="51" t="s">
        <v>78</v>
      </c>
      <c r="B16" s="51">
        <v>11</v>
      </c>
      <c r="C16" s="55" t="s">
        <v>79</v>
      </c>
      <c r="D16" s="44">
        <v>100000</v>
      </c>
      <c r="E16" s="44">
        <v>100000</v>
      </c>
      <c r="F16" s="45">
        <f t="shared" si="0"/>
        <v>1</v>
      </c>
    </row>
    <row r="17" spans="1:6">
      <c r="A17" s="51" t="s">
        <v>200</v>
      </c>
      <c r="B17" s="51">
        <v>11</v>
      </c>
      <c r="C17" s="55" t="s">
        <v>81</v>
      </c>
      <c r="D17" s="42">
        <v>200000</v>
      </c>
      <c r="E17" s="42">
        <f>E18</f>
        <v>200000</v>
      </c>
      <c r="F17" s="43">
        <f t="shared" si="0"/>
        <v>1</v>
      </c>
    </row>
    <row r="18" spans="1:6">
      <c r="A18" s="51" t="s">
        <v>80</v>
      </c>
      <c r="B18" s="51">
        <v>11</v>
      </c>
      <c r="C18" s="55" t="s">
        <v>81</v>
      </c>
      <c r="D18" s="44">
        <v>200000</v>
      </c>
      <c r="E18" s="44">
        <v>200000</v>
      </c>
      <c r="F18" s="45">
        <f t="shared" si="0"/>
        <v>1</v>
      </c>
    </row>
    <row r="19" spans="1:6">
      <c r="A19" s="51" t="s">
        <v>201</v>
      </c>
      <c r="B19" s="51">
        <v>11</v>
      </c>
      <c r="C19" s="55" t="s">
        <v>202</v>
      </c>
      <c r="D19" s="42">
        <f>SUM(D20:D21)</f>
        <v>1099054</v>
      </c>
      <c r="E19" s="42">
        <f>SUM(E20:E21)</f>
        <v>1155000</v>
      </c>
      <c r="F19" s="43">
        <f t="shared" si="0"/>
        <v>1.0509037772484338</v>
      </c>
    </row>
    <row r="20" spans="1:6">
      <c r="A20" s="51" t="s">
        <v>82</v>
      </c>
      <c r="B20" s="51">
        <v>11</v>
      </c>
      <c r="C20" s="55" t="s">
        <v>83</v>
      </c>
      <c r="D20" s="44">
        <v>990000</v>
      </c>
      <c r="E20" s="44">
        <v>1155000</v>
      </c>
      <c r="F20" s="45">
        <f t="shared" si="0"/>
        <v>1.1666666666666667</v>
      </c>
    </row>
    <row r="21" spans="1:6" ht="25.5">
      <c r="A21" s="51" t="s">
        <v>84</v>
      </c>
      <c r="B21" s="51">
        <v>11</v>
      </c>
      <c r="C21" s="55" t="s">
        <v>85</v>
      </c>
      <c r="D21" s="44">
        <v>109054</v>
      </c>
      <c r="E21" s="46">
        <v>0</v>
      </c>
      <c r="F21" s="45">
        <f t="shared" si="0"/>
        <v>0</v>
      </c>
    </row>
    <row r="22" spans="1:6">
      <c r="A22" s="51" t="s">
        <v>203</v>
      </c>
      <c r="B22" s="51">
        <v>11</v>
      </c>
      <c r="C22" s="55" t="s">
        <v>204</v>
      </c>
      <c r="D22" s="42">
        <f>SUM(D23:D26)</f>
        <v>690000</v>
      </c>
      <c r="E22" s="42">
        <f>SUM(E23:E26)</f>
        <v>690000</v>
      </c>
      <c r="F22" s="43">
        <f t="shared" si="0"/>
        <v>1</v>
      </c>
    </row>
    <row r="23" spans="1:6">
      <c r="A23" s="51" t="s">
        <v>86</v>
      </c>
      <c r="B23" s="51">
        <v>11</v>
      </c>
      <c r="C23" s="55" t="s">
        <v>87</v>
      </c>
      <c r="D23" s="44">
        <v>450000</v>
      </c>
      <c r="E23" s="44">
        <v>450000</v>
      </c>
      <c r="F23" s="45">
        <f t="shared" si="0"/>
        <v>1</v>
      </c>
    </row>
    <row r="24" spans="1:6">
      <c r="A24" s="51" t="s">
        <v>88</v>
      </c>
      <c r="B24" s="51">
        <v>11</v>
      </c>
      <c r="C24" s="55" t="s">
        <v>89</v>
      </c>
      <c r="D24" s="44">
        <v>200000</v>
      </c>
      <c r="E24" s="44">
        <v>200000</v>
      </c>
      <c r="F24" s="45">
        <f t="shared" si="0"/>
        <v>1</v>
      </c>
    </row>
    <row r="25" spans="1:6">
      <c r="A25" s="51" t="s">
        <v>90</v>
      </c>
      <c r="B25" s="51">
        <v>11</v>
      </c>
      <c r="C25" s="55" t="s">
        <v>91</v>
      </c>
      <c r="D25" s="44">
        <v>30000</v>
      </c>
      <c r="E25" s="44">
        <v>30000</v>
      </c>
      <c r="F25" s="45">
        <f t="shared" si="0"/>
        <v>1</v>
      </c>
    </row>
    <row r="26" spans="1:6">
      <c r="A26" s="51" t="s">
        <v>92</v>
      </c>
      <c r="B26" s="51">
        <v>11</v>
      </c>
      <c r="C26" s="55" t="s">
        <v>93</v>
      </c>
      <c r="D26" s="44">
        <v>10000</v>
      </c>
      <c r="E26" s="44">
        <v>10000</v>
      </c>
      <c r="F26" s="45">
        <f t="shared" si="0"/>
        <v>1</v>
      </c>
    </row>
    <row r="27" spans="1:6">
      <c r="A27" s="51" t="s">
        <v>205</v>
      </c>
      <c r="B27" s="51">
        <v>11</v>
      </c>
      <c r="C27" s="55" t="s">
        <v>206</v>
      </c>
      <c r="D27" s="42">
        <f>SUM(D28:D31)</f>
        <v>435000</v>
      </c>
      <c r="E27" s="42">
        <f>SUM(E28:E31)</f>
        <v>305000</v>
      </c>
      <c r="F27" s="43">
        <f t="shared" si="0"/>
        <v>0.70114942528735635</v>
      </c>
    </row>
    <row r="28" spans="1:6">
      <c r="A28" s="51" t="s">
        <v>94</v>
      </c>
      <c r="B28" s="51">
        <v>11</v>
      </c>
      <c r="C28" s="55" t="s">
        <v>95</v>
      </c>
      <c r="D28" s="44">
        <v>125000</v>
      </c>
      <c r="E28" s="44">
        <v>60000</v>
      </c>
      <c r="F28" s="45">
        <f t="shared" si="0"/>
        <v>0.48</v>
      </c>
    </row>
    <row r="29" spans="1:6">
      <c r="A29" s="51" t="s">
        <v>96</v>
      </c>
      <c r="B29" s="51">
        <v>11</v>
      </c>
      <c r="C29" s="55" t="s">
        <v>97</v>
      </c>
      <c r="D29" s="44">
        <v>290000</v>
      </c>
      <c r="E29" s="44">
        <v>230000</v>
      </c>
      <c r="F29" s="45">
        <f t="shared" si="0"/>
        <v>0.7931034482758621</v>
      </c>
    </row>
    <row r="30" spans="1:6">
      <c r="A30" s="51" t="s">
        <v>98</v>
      </c>
      <c r="B30" s="51">
        <v>11</v>
      </c>
      <c r="C30" s="55" t="s">
        <v>99</v>
      </c>
      <c r="D30" s="44">
        <v>10000</v>
      </c>
      <c r="E30" s="44">
        <v>10000</v>
      </c>
      <c r="F30" s="45">
        <f t="shared" si="0"/>
        <v>1</v>
      </c>
    </row>
    <row r="31" spans="1:6">
      <c r="A31" s="51" t="s">
        <v>100</v>
      </c>
      <c r="B31" s="51">
        <v>11</v>
      </c>
      <c r="C31" s="55" t="s">
        <v>101</v>
      </c>
      <c r="D31" s="44">
        <v>10000</v>
      </c>
      <c r="E31" s="44">
        <v>5000</v>
      </c>
      <c r="F31" s="45">
        <f t="shared" si="0"/>
        <v>0.5</v>
      </c>
    </row>
    <row r="32" spans="1:6">
      <c r="A32" s="51" t="s">
        <v>207</v>
      </c>
      <c r="B32" s="51">
        <v>11</v>
      </c>
      <c r="C32" s="55" t="s">
        <v>208</v>
      </c>
      <c r="D32" s="42">
        <f>SUM(D33:D41)</f>
        <v>1635000</v>
      </c>
      <c r="E32" s="42">
        <f>SUM(E33:E41)</f>
        <v>1520000</v>
      </c>
      <c r="F32" s="43">
        <f t="shared" si="0"/>
        <v>0.92966360856269115</v>
      </c>
    </row>
    <row r="33" spans="1:6">
      <c r="A33" s="51" t="s">
        <v>102</v>
      </c>
      <c r="B33" s="51">
        <v>11</v>
      </c>
      <c r="C33" s="55" t="s">
        <v>103</v>
      </c>
      <c r="D33" s="44">
        <v>160000</v>
      </c>
      <c r="E33" s="44">
        <v>150000</v>
      </c>
      <c r="F33" s="45">
        <f t="shared" si="0"/>
        <v>0.9375</v>
      </c>
    </row>
    <row r="34" spans="1:6">
      <c r="A34" s="51" t="s">
        <v>104</v>
      </c>
      <c r="B34" s="51">
        <v>11</v>
      </c>
      <c r="C34" s="55" t="s">
        <v>105</v>
      </c>
      <c r="D34" s="44">
        <v>185000</v>
      </c>
      <c r="E34" s="44">
        <v>70000</v>
      </c>
      <c r="F34" s="45">
        <f t="shared" si="0"/>
        <v>0.3783783783783784</v>
      </c>
    </row>
    <row r="35" spans="1:6">
      <c r="A35" s="51" t="s">
        <v>106</v>
      </c>
      <c r="B35" s="51">
        <v>11</v>
      </c>
      <c r="C35" s="55" t="s">
        <v>107</v>
      </c>
      <c r="D35" s="44">
        <v>75000</v>
      </c>
      <c r="E35" s="44">
        <v>65000</v>
      </c>
      <c r="F35" s="45">
        <f t="shared" si="0"/>
        <v>0.8666666666666667</v>
      </c>
    </row>
    <row r="36" spans="1:6">
      <c r="A36" s="51" t="s">
        <v>108</v>
      </c>
      <c r="B36" s="51">
        <v>11</v>
      </c>
      <c r="C36" s="55" t="s">
        <v>109</v>
      </c>
      <c r="D36" s="44">
        <v>40000</v>
      </c>
      <c r="E36" s="44">
        <v>30000</v>
      </c>
      <c r="F36" s="45">
        <f t="shared" si="0"/>
        <v>0.75</v>
      </c>
    </row>
    <row r="37" spans="1:6">
      <c r="A37" s="51" t="s">
        <v>110</v>
      </c>
      <c r="B37" s="51">
        <v>11</v>
      </c>
      <c r="C37" s="55" t="s">
        <v>111</v>
      </c>
      <c r="D37" s="44">
        <v>400000</v>
      </c>
      <c r="E37" s="44">
        <v>470000</v>
      </c>
      <c r="F37" s="45">
        <f t="shared" si="0"/>
        <v>1.175</v>
      </c>
    </row>
    <row r="38" spans="1:6">
      <c r="A38" s="51" t="s">
        <v>112</v>
      </c>
      <c r="B38" s="51">
        <v>11</v>
      </c>
      <c r="C38" s="55" t="s">
        <v>113</v>
      </c>
      <c r="D38" s="44">
        <v>30000</v>
      </c>
      <c r="E38" s="44">
        <v>10000</v>
      </c>
      <c r="F38" s="45">
        <f t="shared" si="0"/>
        <v>0.33333333333333331</v>
      </c>
    </row>
    <row r="39" spans="1:6">
      <c r="A39" s="51" t="s">
        <v>114</v>
      </c>
      <c r="B39" s="51">
        <v>11</v>
      </c>
      <c r="C39" s="55" t="s">
        <v>115</v>
      </c>
      <c r="D39" s="44">
        <v>215000</v>
      </c>
      <c r="E39" s="44">
        <v>195000</v>
      </c>
      <c r="F39" s="45">
        <f t="shared" si="0"/>
        <v>0.90697674418604646</v>
      </c>
    </row>
    <row r="40" spans="1:6">
      <c r="A40" s="51" t="s">
        <v>116</v>
      </c>
      <c r="B40" s="51">
        <v>11</v>
      </c>
      <c r="C40" s="55" t="s">
        <v>117</v>
      </c>
      <c r="D40" s="44">
        <v>180000</v>
      </c>
      <c r="E40" s="44">
        <v>180000</v>
      </c>
      <c r="F40" s="45">
        <f t="shared" si="0"/>
        <v>1</v>
      </c>
    </row>
    <row r="41" spans="1:6">
      <c r="A41" s="51" t="s">
        <v>118</v>
      </c>
      <c r="B41" s="51">
        <v>11</v>
      </c>
      <c r="C41" s="55" t="s">
        <v>119</v>
      </c>
      <c r="D41" s="44">
        <v>350000</v>
      </c>
      <c r="E41" s="44">
        <v>350000</v>
      </c>
      <c r="F41" s="45">
        <f t="shared" si="0"/>
        <v>1</v>
      </c>
    </row>
    <row r="42" spans="1:6">
      <c r="A42" s="51" t="s">
        <v>209</v>
      </c>
      <c r="B42" s="51">
        <v>11</v>
      </c>
      <c r="C42" s="55" t="s">
        <v>121</v>
      </c>
      <c r="D42" s="42">
        <v>5000</v>
      </c>
      <c r="E42" s="42">
        <f>E43</f>
        <v>5000</v>
      </c>
      <c r="F42" s="43">
        <f t="shared" si="0"/>
        <v>1</v>
      </c>
    </row>
    <row r="43" spans="1:6">
      <c r="A43" s="51" t="s">
        <v>120</v>
      </c>
      <c r="B43" s="51">
        <v>11</v>
      </c>
      <c r="C43" s="55" t="s">
        <v>121</v>
      </c>
      <c r="D43" s="44">
        <v>5000</v>
      </c>
      <c r="E43" s="44">
        <v>5000</v>
      </c>
      <c r="F43" s="45">
        <f t="shared" si="0"/>
        <v>1</v>
      </c>
    </row>
    <row r="44" spans="1:6">
      <c r="A44" s="51" t="s">
        <v>210</v>
      </c>
      <c r="B44" s="51">
        <v>11</v>
      </c>
      <c r="C44" s="55" t="s">
        <v>131</v>
      </c>
      <c r="D44" s="42">
        <f>SUM(D45:D49)</f>
        <v>173000</v>
      </c>
      <c r="E44" s="42">
        <f>SUM(E45:E49)</f>
        <v>172000</v>
      </c>
      <c r="F44" s="43">
        <f t="shared" si="0"/>
        <v>0.9942196531791907</v>
      </c>
    </row>
    <row r="45" spans="1:6">
      <c r="A45" s="51" t="s">
        <v>122</v>
      </c>
      <c r="B45" s="51">
        <v>11</v>
      </c>
      <c r="C45" s="55" t="s">
        <v>123</v>
      </c>
      <c r="D45" s="44">
        <v>20000</v>
      </c>
      <c r="E45" s="44">
        <v>20000</v>
      </c>
      <c r="F45" s="45">
        <f t="shared" si="0"/>
        <v>1</v>
      </c>
    </row>
    <row r="46" spans="1:6">
      <c r="A46" s="51" t="s">
        <v>124</v>
      </c>
      <c r="B46" s="51">
        <v>11</v>
      </c>
      <c r="C46" s="55" t="s">
        <v>125</v>
      </c>
      <c r="D46" s="44">
        <v>130000</v>
      </c>
      <c r="E46" s="44">
        <v>130000</v>
      </c>
      <c r="F46" s="45">
        <f t="shared" si="0"/>
        <v>1</v>
      </c>
    </row>
    <row r="47" spans="1:6">
      <c r="A47" s="51" t="s">
        <v>126</v>
      </c>
      <c r="B47" s="51">
        <v>11</v>
      </c>
      <c r="C47" s="55" t="s">
        <v>127</v>
      </c>
      <c r="D47" s="44">
        <v>3000</v>
      </c>
      <c r="E47" s="44">
        <v>3000</v>
      </c>
      <c r="F47" s="45">
        <f t="shared" si="0"/>
        <v>1</v>
      </c>
    </row>
    <row r="48" spans="1:6">
      <c r="A48" s="51" t="s">
        <v>128</v>
      </c>
      <c r="B48" s="51">
        <v>11</v>
      </c>
      <c r="C48" s="55" t="s">
        <v>129</v>
      </c>
      <c r="D48" s="44">
        <v>15000</v>
      </c>
      <c r="E48" s="44">
        <v>15000</v>
      </c>
      <c r="F48" s="45">
        <f t="shared" si="0"/>
        <v>1</v>
      </c>
    </row>
    <row r="49" spans="1:6">
      <c r="A49" s="51" t="s">
        <v>130</v>
      </c>
      <c r="B49" s="51">
        <v>11</v>
      </c>
      <c r="C49" s="55" t="s">
        <v>131</v>
      </c>
      <c r="D49" s="44">
        <v>5000</v>
      </c>
      <c r="E49" s="44">
        <v>4000</v>
      </c>
      <c r="F49" s="45">
        <f t="shared" si="0"/>
        <v>0.8</v>
      </c>
    </row>
    <row r="50" spans="1:6">
      <c r="A50" s="51" t="s">
        <v>211</v>
      </c>
      <c r="B50" s="51">
        <v>11</v>
      </c>
      <c r="C50" s="55" t="s">
        <v>212</v>
      </c>
      <c r="D50" s="42">
        <f>SUM(D51:D52)</f>
        <v>4000</v>
      </c>
      <c r="E50" s="42">
        <f>SUM(E51:E52)</f>
        <v>11000</v>
      </c>
      <c r="F50" s="45">
        <f t="shared" si="0"/>
        <v>2.75</v>
      </c>
    </row>
    <row r="51" spans="1:6">
      <c r="A51" s="51" t="s">
        <v>132</v>
      </c>
      <c r="B51" s="51">
        <v>11</v>
      </c>
      <c r="C51" s="55" t="s">
        <v>133</v>
      </c>
      <c r="D51" s="44">
        <v>3000</v>
      </c>
      <c r="E51" s="44">
        <v>10000</v>
      </c>
      <c r="F51" s="45">
        <f t="shared" si="0"/>
        <v>3.3333333333333335</v>
      </c>
    </row>
    <row r="52" spans="1:6">
      <c r="A52" s="51" t="s">
        <v>134</v>
      </c>
      <c r="B52" s="51">
        <v>11</v>
      </c>
      <c r="C52" s="55" t="s">
        <v>135</v>
      </c>
      <c r="D52" s="44">
        <v>1000</v>
      </c>
      <c r="E52" s="44">
        <v>1000</v>
      </c>
      <c r="F52" s="45">
        <f t="shared" si="0"/>
        <v>1</v>
      </c>
    </row>
    <row r="53" spans="1:6">
      <c r="A53" s="51" t="s">
        <v>213</v>
      </c>
      <c r="B53" s="51">
        <v>11</v>
      </c>
      <c r="C53" s="55" t="s">
        <v>214</v>
      </c>
      <c r="D53" s="42">
        <f>D54</f>
        <v>25000</v>
      </c>
      <c r="E53" s="42">
        <f>E54</f>
        <v>60000</v>
      </c>
      <c r="F53" s="45">
        <f t="shared" si="0"/>
        <v>2.4</v>
      </c>
    </row>
    <row r="54" spans="1:6">
      <c r="A54" s="51" t="s">
        <v>136</v>
      </c>
      <c r="B54" s="51">
        <v>11</v>
      </c>
      <c r="C54" s="55" t="s">
        <v>137</v>
      </c>
      <c r="D54" s="44">
        <v>25000</v>
      </c>
      <c r="E54" s="44">
        <v>60000</v>
      </c>
      <c r="F54" s="45">
        <f t="shared" si="0"/>
        <v>2.4</v>
      </c>
    </row>
    <row r="55" spans="1:6">
      <c r="A55" s="51" t="s">
        <v>215</v>
      </c>
      <c r="B55" s="51">
        <v>11</v>
      </c>
      <c r="C55" s="55" t="s">
        <v>216</v>
      </c>
      <c r="D55" s="42">
        <f>SUM(D56:D59)</f>
        <v>90000</v>
      </c>
      <c r="E55" s="42">
        <f>SUM(E56:E59)</f>
        <v>80000</v>
      </c>
      <c r="F55" s="45">
        <f t="shared" si="0"/>
        <v>0.88888888888888884</v>
      </c>
    </row>
    <row r="56" spans="1:6">
      <c r="A56" s="51" t="s">
        <v>138</v>
      </c>
      <c r="B56" s="51">
        <v>11</v>
      </c>
      <c r="C56" s="55" t="s">
        <v>139</v>
      </c>
      <c r="D56" s="44">
        <v>45000</v>
      </c>
      <c r="E56" s="44">
        <v>40000</v>
      </c>
      <c r="F56" s="45">
        <f t="shared" si="0"/>
        <v>0.88888888888888884</v>
      </c>
    </row>
    <row r="57" spans="1:6">
      <c r="A57" s="51" t="s">
        <v>140</v>
      </c>
      <c r="B57" s="51">
        <v>11</v>
      </c>
      <c r="C57" s="55" t="s">
        <v>141</v>
      </c>
      <c r="D57" s="44">
        <v>25000</v>
      </c>
      <c r="E57" s="44">
        <v>20000</v>
      </c>
      <c r="F57" s="45">
        <f t="shared" si="0"/>
        <v>0.8</v>
      </c>
    </row>
    <row r="58" spans="1:6">
      <c r="A58" s="51" t="s">
        <v>142</v>
      </c>
      <c r="B58" s="51">
        <v>11</v>
      </c>
      <c r="C58" s="55" t="s">
        <v>143</v>
      </c>
      <c r="D58" s="44">
        <v>15000</v>
      </c>
      <c r="E58" s="44">
        <v>15000</v>
      </c>
      <c r="F58" s="45">
        <f t="shared" si="0"/>
        <v>1</v>
      </c>
    </row>
    <row r="59" spans="1:6">
      <c r="A59" s="51" t="s">
        <v>144</v>
      </c>
      <c r="B59" s="51">
        <v>11</v>
      </c>
      <c r="C59" s="55" t="s">
        <v>145</v>
      </c>
      <c r="D59" s="44">
        <v>5000</v>
      </c>
      <c r="E59" s="44">
        <v>5000</v>
      </c>
      <c r="F59" s="45">
        <f t="shared" si="0"/>
        <v>1</v>
      </c>
    </row>
    <row r="60" spans="1:6" s="50" customFormat="1" ht="30" customHeight="1">
      <c r="A60" s="38" t="s">
        <v>146</v>
      </c>
      <c r="B60" s="38">
        <v>11.41</v>
      </c>
      <c r="C60" s="54" t="s">
        <v>147</v>
      </c>
      <c r="D60" s="48">
        <f>SUM(D61,D63,D65,D67,D69,D71,D73)</f>
        <v>3203000</v>
      </c>
      <c r="E60" s="48">
        <f>SUM(E61,E63,E65,E67,E69,E71,E73)</f>
        <v>4524329</v>
      </c>
      <c r="F60" s="49">
        <f t="shared" si="0"/>
        <v>1.4125285669684671</v>
      </c>
    </row>
    <row r="61" spans="1:6">
      <c r="A61" s="51" t="s">
        <v>197</v>
      </c>
      <c r="B61" s="51">
        <v>11</v>
      </c>
      <c r="C61" s="55" t="s">
        <v>71</v>
      </c>
      <c r="D61" s="42">
        <v>10000</v>
      </c>
      <c r="E61" s="42">
        <f>E62</f>
        <v>10000</v>
      </c>
      <c r="F61" s="43">
        <f t="shared" si="0"/>
        <v>1</v>
      </c>
    </row>
    <row r="62" spans="1:6">
      <c r="A62" s="51" t="s">
        <v>70</v>
      </c>
      <c r="B62" s="51">
        <v>11</v>
      </c>
      <c r="C62" s="55" t="s">
        <v>71</v>
      </c>
      <c r="D62" s="44">
        <v>10000</v>
      </c>
      <c r="E62" s="44">
        <v>10000</v>
      </c>
      <c r="F62" s="45">
        <f t="shared" si="0"/>
        <v>1</v>
      </c>
    </row>
    <row r="63" spans="1:6">
      <c r="A63" s="51" t="s">
        <v>217</v>
      </c>
      <c r="B63" s="51">
        <v>11</v>
      </c>
      <c r="C63" s="55" t="s">
        <v>218</v>
      </c>
      <c r="D63" s="42"/>
      <c r="E63" s="42">
        <f>E64</f>
        <v>20000</v>
      </c>
      <c r="F63" s="43" t="e">
        <f t="shared" si="0"/>
        <v>#DIV/0!</v>
      </c>
    </row>
    <row r="64" spans="1:6" ht="25.5">
      <c r="A64" s="51" t="s">
        <v>148</v>
      </c>
      <c r="B64" s="51">
        <v>11</v>
      </c>
      <c r="C64" s="55" t="s">
        <v>149</v>
      </c>
      <c r="D64" s="44"/>
      <c r="E64" s="44">
        <v>20000</v>
      </c>
      <c r="F64" s="45" t="e">
        <f t="shared" si="0"/>
        <v>#DIV/0!</v>
      </c>
    </row>
    <row r="65" spans="1:6">
      <c r="A65" s="51" t="s">
        <v>219</v>
      </c>
      <c r="B65" s="51">
        <v>11</v>
      </c>
      <c r="C65" s="55" t="s">
        <v>220</v>
      </c>
      <c r="D65" s="42">
        <v>15000</v>
      </c>
      <c r="E65" s="42">
        <f>E66</f>
        <v>40000</v>
      </c>
      <c r="F65" s="43">
        <f t="shared" si="0"/>
        <v>2.6666666666666665</v>
      </c>
    </row>
    <row r="66" spans="1:6" ht="25.5">
      <c r="A66" s="51" t="s">
        <v>150</v>
      </c>
      <c r="B66" s="51">
        <v>11</v>
      </c>
      <c r="C66" s="55" t="s">
        <v>151</v>
      </c>
      <c r="D66" s="44">
        <v>15000</v>
      </c>
      <c r="E66" s="44">
        <v>40000</v>
      </c>
      <c r="F66" s="45">
        <f t="shared" si="0"/>
        <v>2.6666666666666665</v>
      </c>
    </row>
    <row r="67" spans="1:6">
      <c r="A67" s="51" t="s">
        <v>221</v>
      </c>
      <c r="B67" s="51">
        <v>11</v>
      </c>
      <c r="C67" s="55" t="s">
        <v>222</v>
      </c>
      <c r="D67" s="42">
        <v>105000</v>
      </c>
      <c r="E67" s="42">
        <f>E68</f>
        <v>630000</v>
      </c>
      <c r="F67" s="43">
        <f t="shared" si="0"/>
        <v>6</v>
      </c>
    </row>
    <row r="68" spans="1:6">
      <c r="A68" s="51" t="s">
        <v>152</v>
      </c>
      <c r="B68" s="51">
        <v>11</v>
      </c>
      <c r="C68" s="55" t="s">
        <v>153</v>
      </c>
      <c r="D68" s="44">
        <v>105000</v>
      </c>
      <c r="E68" s="44">
        <v>630000</v>
      </c>
      <c r="F68" s="45">
        <f t="shared" ref="F68:F131" si="1">E68/D68</f>
        <v>6</v>
      </c>
    </row>
    <row r="69" spans="1:6">
      <c r="A69" s="51" t="s">
        <v>211</v>
      </c>
      <c r="B69" s="51">
        <v>41</v>
      </c>
      <c r="C69" s="55" t="s">
        <v>212</v>
      </c>
      <c r="D69" s="42">
        <v>3000</v>
      </c>
      <c r="E69" s="47">
        <f>E70</f>
        <v>0</v>
      </c>
      <c r="F69" s="43">
        <f t="shared" si="1"/>
        <v>0</v>
      </c>
    </row>
    <row r="70" spans="1:6">
      <c r="A70" s="51" t="s">
        <v>132</v>
      </c>
      <c r="B70" s="51">
        <v>41</v>
      </c>
      <c r="C70" s="55" t="s">
        <v>133</v>
      </c>
      <c r="D70" s="44">
        <v>3000</v>
      </c>
      <c r="E70" s="46">
        <v>0</v>
      </c>
      <c r="F70" s="45">
        <f t="shared" si="1"/>
        <v>0</v>
      </c>
    </row>
    <row r="71" spans="1:6">
      <c r="A71" s="51" t="s">
        <v>213</v>
      </c>
      <c r="B71" s="51">
        <v>41</v>
      </c>
      <c r="C71" s="55" t="s">
        <v>214</v>
      </c>
      <c r="D71" s="42">
        <v>10000</v>
      </c>
      <c r="E71" s="42">
        <f>E72</f>
        <v>10000</v>
      </c>
      <c r="F71" s="43">
        <f t="shared" si="1"/>
        <v>1</v>
      </c>
    </row>
    <row r="72" spans="1:6">
      <c r="A72" s="51" t="s">
        <v>136</v>
      </c>
      <c r="B72" s="51">
        <v>41</v>
      </c>
      <c r="C72" s="55" t="s">
        <v>137</v>
      </c>
      <c r="D72" s="44">
        <v>10000</v>
      </c>
      <c r="E72" s="44">
        <v>10000</v>
      </c>
      <c r="F72" s="45">
        <f t="shared" si="1"/>
        <v>1</v>
      </c>
    </row>
    <row r="73" spans="1:6">
      <c r="A73" s="51" t="s">
        <v>221</v>
      </c>
      <c r="B73" s="51">
        <v>41</v>
      </c>
      <c r="C73" s="55" t="s">
        <v>222</v>
      </c>
      <c r="D73" s="42">
        <f>SUM(D74:D75)</f>
        <v>3060000</v>
      </c>
      <c r="E73" s="42">
        <f>SUM(E74:E75)</f>
        <v>3814329</v>
      </c>
      <c r="F73" s="43">
        <f t="shared" si="1"/>
        <v>1.2465127450980391</v>
      </c>
    </row>
    <row r="74" spans="1:6">
      <c r="A74" s="51" t="s">
        <v>152</v>
      </c>
      <c r="B74" s="51">
        <v>41</v>
      </c>
      <c r="C74" s="55" t="s">
        <v>153</v>
      </c>
      <c r="D74" s="44">
        <v>3030000</v>
      </c>
      <c r="E74" s="44">
        <v>3800000</v>
      </c>
      <c r="F74" s="45">
        <f t="shared" si="1"/>
        <v>1.2541254125412542</v>
      </c>
    </row>
    <row r="75" spans="1:6">
      <c r="A75" s="51" t="s">
        <v>155</v>
      </c>
      <c r="B75" s="51">
        <v>41</v>
      </c>
      <c r="C75" s="55" t="s">
        <v>156</v>
      </c>
      <c r="D75" s="44">
        <v>30000</v>
      </c>
      <c r="E75" s="44">
        <v>14329</v>
      </c>
      <c r="F75" s="45">
        <f t="shared" si="1"/>
        <v>0.47763333333333335</v>
      </c>
    </row>
    <row r="76" spans="1:6" s="50" customFormat="1" ht="38.25" customHeight="1">
      <c r="A76" s="38" t="s">
        <v>157</v>
      </c>
      <c r="B76" s="38" t="s">
        <v>69</v>
      </c>
      <c r="C76" s="54" t="s">
        <v>158</v>
      </c>
      <c r="D76" s="48">
        <f>SUM(D77,D79)</f>
        <v>3510000</v>
      </c>
      <c r="E76" s="48">
        <f>SUM(E77,E79)</f>
        <v>3500000</v>
      </c>
      <c r="F76" s="49">
        <f t="shared" si="1"/>
        <v>0.9971509971509972</v>
      </c>
    </row>
    <row r="77" spans="1:6">
      <c r="A77" s="51" t="s">
        <v>211</v>
      </c>
      <c r="B77" s="51" t="s">
        <v>69</v>
      </c>
      <c r="C77" s="55" t="s">
        <v>212</v>
      </c>
      <c r="D77" s="42">
        <v>10000</v>
      </c>
      <c r="E77" s="47">
        <f>E78</f>
        <v>0</v>
      </c>
      <c r="F77" s="43">
        <f t="shared" si="1"/>
        <v>0</v>
      </c>
    </row>
    <row r="78" spans="1:6">
      <c r="A78" s="51" t="s">
        <v>132</v>
      </c>
      <c r="B78" s="51" t="s">
        <v>69</v>
      </c>
      <c r="C78" s="55" t="s">
        <v>133</v>
      </c>
      <c r="D78" s="44">
        <v>10000</v>
      </c>
      <c r="E78" s="46">
        <v>0</v>
      </c>
      <c r="F78" s="45">
        <f t="shared" si="1"/>
        <v>0</v>
      </c>
    </row>
    <row r="79" spans="1:6">
      <c r="A79" s="51" t="s">
        <v>213</v>
      </c>
      <c r="B79" s="51" t="s">
        <v>69</v>
      </c>
      <c r="C79" s="55" t="s">
        <v>214</v>
      </c>
      <c r="D79" s="42">
        <v>3500000</v>
      </c>
      <c r="E79" s="42">
        <f>E80</f>
        <v>3500000</v>
      </c>
      <c r="F79" s="43">
        <f t="shared" si="1"/>
        <v>1</v>
      </c>
    </row>
    <row r="80" spans="1:6">
      <c r="A80" s="51" t="s">
        <v>136</v>
      </c>
      <c r="B80" s="51" t="s">
        <v>69</v>
      </c>
      <c r="C80" s="55" t="s">
        <v>137</v>
      </c>
      <c r="D80" s="44">
        <v>3500000</v>
      </c>
      <c r="E80" s="44">
        <v>3500000</v>
      </c>
      <c r="F80" s="45">
        <f t="shared" si="1"/>
        <v>1</v>
      </c>
    </row>
    <row r="81" spans="1:6" s="50" customFormat="1" ht="30" customHeight="1">
      <c r="A81" s="38" t="s">
        <v>159</v>
      </c>
      <c r="B81" s="38" t="s">
        <v>69</v>
      </c>
      <c r="C81" s="54" t="s">
        <v>160</v>
      </c>
      <c r="D81" s="48">
        <v>2651000</v>
      </c>
      <c r="E81" s="48">
        <f>SUM(E82,E84)</f>
        <v>2650000</v>
      </c>
      <c r="F81" s="49">
        <f t="shared" si="1"/>
        <v>0.99962278385514902</v>
      </c>
    </row>
    <row r="82" spans="1:6">
      <c r="A82" s="51" t="s">
        <v>211</v>
      </c>
      <c r="B82" s="51" t="s">
        <v>69</v>
      </c>
      <c r="C82" s="55" t="s">
        <v>212</v>
      </c>
      <c r="D82" s="42">
        <v>1000</v>
      </c>
      <c r="E82" s="47">
        <f>E83</f>
        <v>0</v>
      </c>
      <c r="F82" s="43">
        <f t="shared" si="1"/>
        <v>0</v>
      </c>
    </row>
    <row r="83" spans="1:6">
      <c r="A83" s="51" t="s">
        <v>132</v>
      </c>
      <c r="B83" s="51" t="s">
        <v>69</v>
      </c>
      <c r="C83" s="55" t="s">
        <v>133</v>
      </c>
      <c r="D83" s="44">
        <v>1000</v>
      </c>
      <c r="E83" s="46">
        <v>0</v>
      </c>
      <c r="F83" s="45">
        <f t="shared" si="1"/>
        <v>0</v>
      </c>
    </row>
    <row r="84" spans="1:6">
      <c r="A84" s="51" t="s">
        <v>221</v>
      </c>
      <c r="B84" s="51" t="s">
        <v>69</v>
      </c>
      <c r="C84" s="55" t="s">
        <v>222</v>
      </c>
      <c r="D84" s="42">
        <v>2650000</v>
      </c>
      <c r="E84" s="42">
        <f>E85</f>
        <v>2650000</v>
      </c>
      <c r="F84" s="43">
        <f t="shared" si="1"/>
        <v>1</v>
      </c>
    </row>
    <row r="85" spans="1:6">
      <c r="A85" s="51" t="s">
        <v>152</v>
      </c>
      <c r="B85" s="51" t="s">
        <v>69</v>
      </c>
      <c r="C85" s="55" t="s">
        <v>153</v>
      </c>
      <c r="D85" s="44">
        <v>2650000</v>
      </c>
      <c r="E85" s="44">
        <v>2650000</v>
      </c>
      <c r="F85" s="43">
        <f t="shared" si="1"/>
        <v>1</v>
      </c>
    </row>
    <row r="86" spans="1:6" s="50" customFormat="1" ht="39" customHeight="1">
      <c r="A86" s="38" t="s">
        <v>161</v>
      </c>
      <c r="B86" s="38" t="s">
        <v>69</v>
      </c>
      <c r="C86" s="54" t="s">
        <v>162</v>
      </c>
      <c r="D86" s="48">
        <v>3251000</v>
      </c>
      <c r="E86" s="48">
        <f>SUM(E87,E89)</f>
        <v>2350000</v>
      </c>
      <c r="F86" s="49">
        <f t="shared" si="1"/>
        <v>0.7228545063057521</v>
      </c>
    </row>
    <row r="87" spans="1:6">
      <c r="A87" s="51" t="s">
        <v>211</v>
      </c>
      <c r="B87" s="51" t="s">
        <v>69</v>
      </c>
      <c r="C87" s="55" t="s">
        <v>212</v>
      </c>
      <c r="D87" s="42">
        <v>1000</v>
      </c>
      <c r="E87" s="47">
        <f>E88</f>
        <v>0</v>
      </c>
      <c r="F87" s="43">
        <f t="shared" si="1"/>
        <v>0</v>
      </c>
    </row>
    <row r="88" spans="1:6">
      <c r="A88" s="51" t="s">
        <v>132</v>
      </c>
      <c r="B88" s="51" t="s">
        <v>69</v>
      </c>
      <c r="C88" s="55" t="s">
        <v>133</v>
      </c>
      <c r="D88" s="44">
        <v>1000</v>
      </c>
      <c r="E88" s="46">
        <v>0</v>
      </c>
      <c r="F88" s="45">
        <f t="shared" si="1"/>
        <v>0</v>
      </c>
    </row>
    <row r="89" spans="1:6">
      <c r="A89" s="51" t="s">
        <v>221</v>
      </c>
      <c r="B89" s="51" t="s">
        <v>69</v>
      </c>
      <c r="C89" s="55" t="s">
        <v>222</v>
      </c>
      <c r="D89" s="42">
        <v>3250000</v>
      </c>
      <c r="E89" s="42">
        <f>E90</f>
        <v>2350000</v>
      </c>
      <c r="F89" s="43">
        <f t="shared" si="1"/>
        <v>0.72307692307692306</v>
      </c>
    </row>
    <row r="90" spans="1:6">
      <c r="A90" s="51" t="s">
        <v>152</v>
      </c>
      <c r="B90" s="51" t="s">
        <v>69</v>
      </c>
      <c r="C90" s="55" t="s">
        <v>153</v>
      </c>
      <c r="D90" s="44">
        <v>3250000</v>
      </c>
      <c r="E90" s="44">
        <v>2350000</v>
      </c>
      <c r="F90" s="45">
        <f t="shared" si="1"/>
        <v>0.72307692307692306</v>
      </c>
    </row>
    <row r="91" spans="1:6" s="50" customFormat="1" ht="39.75" customHeight="1">
      <c r="A91" s="38" t="s">
        <v>163</v>
      </c>
      <c r="B91" s="38" t="s">
        <v>233</v>
      </c>
      <c r="C91" s="54" t="s">
        <v>164</v>
      </c>
      <c r="D91" s="48">
        <v>25505000</v>
      </c>
      <c r="E91" s="48">
        <f>SUM(E92,E94,E96)</f>
        <v>26020449</v>
      </c>
      <c r="F91" s="49">
        <f t="shared" si="1"/>
        <v>1.020209723583611</v>
      </c>
    </row>
    <row r="92" spans="1:6">
      <c r="A92" s="51" t="s">
        <v>211</v>
      </c>
      <c r="B92" s="51" t="s">
        <v>69</v>
      </c>
      <c r="C92" s="55" t="s">
        <v>212</v>
      </c>
      <c r="D92" s="42">
        <v>5000</v>
      </c>
      <c r="E92" s="47">
        <f>E93</f>
        <v>0</v>
      </c>
      <c r="F92" s="43">
        <f t="shared" si="1"/>
        <v>0</v>
      </c>
    </row>
    <row r="93" spans="1:6">
      <c r="A93" s="51" t="s">
        <v>132</v>
      </c>
      <c r="B93" s="51" t="s">
        <v>69</v>
      </c>
      <c r="C93" s="55" t="s">
        <v>133</v>
      </c>
      <c r="D93" s="44">
        <v>5000</v>
      </c>
      <c r="E93" s="46">
        <v>0</v>
      </c>
      <c r="F93" s="45">
        <f t="shared" si="1"/>
        <v>0</v>
      </c>
    </row>
    <row r="94" spans="1:6">
      <c r="A94" s="51" t="s">
        <v>221</v>
      </c>
      <c r="B94" s="51" t="s">
        <v>69</v>
      </c>
      <c r="C94" s="55" t="s">
        <v>222</v>
      </c>
      <c r="D94" s="42">
        <v>23500000</v>
      </c>
      <c r="E94" s="42">
        <f>E95</f>
        <v>23600000</v>
      </c>
      <c r="F94" s="43">
        <f t="shared" si="1"/>
        <v>1.0042553191489361</v>
      </c>
    </row>
    <row r="95" spans="1:6">
      <c r="A95" s="51" t="s">
        <v>152</v>
      </c>
      <c r="B95" s="51" t="s">
        <v>69</v>
      </c>
      <c r="C95" s="55" t="s">
        <v>153</v>
      </c>
      <c r="D95" s="44">
        <v>23500000</v>
      </c>
      <c r="E95" s="44">
        <v>23600000</v>
      </c>
      <c r="F95" s="43">
        <f t="shared" si="1"/>
        <v>1.0042553191489361</v>
      </c>
    </row>
    <row r="96" spans="1:6">
      <c r="A96" s="51" t="s">
        <v>221</v>
      </c>
      <c r="B96" s="51" t="s">
        <v>154</v>
      </c>
      <c r="C96" s="55" t="s">
        <v>222</v>
      </c>
      <c r="D96" s="42">
        <v>2000000</v>
      </c>
      <c r="E96" s="42">
        <f>E97</f>
        <v>2420449</v>
      </c>
      <c r="F96" s="43">
        <f t="shared" si="1"/>
        <v>1.2102245</v>
      </c>
    </row>
    <row r="97" spans="1:6">
      <c r="A97" s="51" t="s">
        <v>152</v>
      </c>
      <c r="B97" s="51" t="s">
        <v>154</v>
      </c>
      <c r="C97" s="55" t="s">
        <v>153</v>
      </c>
      <c r="D97" s="44">
        <v>2000000</v>
      </c>
      <c r="E97" s="44">
        <v>2420449</v>
      </c>
      <c r="F97" s="45">
        <f t="shared" si="1"/>
        <v>1.2102245</v>
      </c>
    </row>
    <row r="98" spans="1:6" s="50" customFormat="1" ht="30" customHeight="1">
      <c r="A98" s="38" t="s">
        <v>165</v>
      </c>
      <c r="B98" s="38" t="s">
        <v>69</v>
      </c>
      <c r="C98" s="54" t="s">
        <v>166</v>
      </c>
      <c r="D98" s="48">
        <v>550000</v>
      </c>
      <c r="E98" s="48">
        <f>SUM(E99,E105,E107,E110)</f>
        <v>550000</v>
      </c>
      <c r="F98" s="49">
        <f t="shared" si="1"/>
        <v>1</v>
      </c>
    </row>
    <row r="99" spans="1:6">
      <c r="A99" s="51" t="s">
        <v>207</v>
      </c>
      <c r="B99" s="51" t="s">
        <v>69</v>
      </c>
      <c r="C99" s="55" t="s">
        <v>208</v>
      </c>
      <c r="D99" s="42">
        <v>230000</v>
      </c>
      <c r="E99" s="42">
        <f>SUM(E100:E104)</f>
        <v>230000</v>
      </c>
      <c r="F99" s="43">
        <f t="shared" si="1"/>
        <v>1</v>
      </c>
    </row>
    <row r="100" spans="1:6">
      <c r="A100" s="51" t="s">
        <v>102</v>
      </c>
      <c r="B100" s="51" t="s">
        <v>69</v>
      </c>
      <c r="C100" s="55" t="s">
        <v>103</v>
      </c>
      <c r="D100" s="44">
        <v>20000</v>
      </c>
      <c r="E100" s="44">
        <v>20000</v>
      </c>
      <c r="F100" s="45">
        <f t="shared" si="1"/>
        <v>1</v>
      </c>
    </row>
    <row r="101" spans="1:6">
      <c r="A101" s="51" t="s">
        <v>106</v>
      </c>
      <c r="B101" s="51" t="s">
        <v>69</v>
      </c>
      <c r="C101" s="55" t="s">
        <v>107</v>
      </c>
      <c r="D101" s="44">
        <v>15000</v>
      </c>
      <c r="E101" s="44">
        <v>15000</v>
      </c>
      <c r="F101" s="45">
        <f t="shared" si="1"/>
        <v>1</v>
      </c>
    </row>
    <row r="102" spans="1:6">
      <c r="A102" s="51" t="s">
        <v>110</v>
      </c>
      <c r="B102" s="51" t="s">
        <v>69</v>
      </c>
      <c r="C102" s="55" t="s">
        <v>111</v>
      </c>
      <c r="D102" s="44">
        <v>125000</v>
      </c>
      <c r="E102" s="44">
        <v>125000</v>
      </c>
      <c r="F102" s="45">
        <f t="shared" si="1"/>
        <v>1</v>
      </c>
    </row>
    <row r="103" spans="1:6">
      <c r="A103" s="51" t="s">
        <v>114</v>
      </c>
      <c r="B103" s="51" t="s">
        <v>69</v>
      </c>
      <c r="C103" s="55" t="s">
        <v>115</v>
      </c>
      <c r="D103" s="44">
        <v>20000</v>
      </c>
      <c r="E103" s="44">
        <v>20000</v>
      </c>
      <c r="F103" s="45">
        <f t="shared" si="1"/>
        <v>1</v>
      </c>
    </row>
    <row r="104" spans="1:6">
      <c r="A104" s="51" t="s">
        <v>118</v>
      </c>
      <c r="B104" s="51" t="s">
        <v>69</v>
      </c>
      <c r="C104" s="55" t="s">
        <v>119</v>
      </c>
      <c r="D104" s="44">
        <v>50000</v>
      </c>
      <c r="E104" s="44">
        <v>50000</v>
      </c>
      <c r="F104" s="45">
        <f t="shared" si="1"/>
        <v>1</v>
      </c>
    </row>
    <row r="105" spans="1:6">
      <c r="A105" s="51" t="s">
        <v>209</v>
      </c>
      <c r="B105" s="51" t="s">
        <v>69</v>
      </c>
      <c r="C105" s="55" t="s">
        <v>121</v>
      </c>
      <c r="D105" s="42">
        <v>207000</v>
      </c>
      <c r="E105" s="42">
        <f>E106</f>
        <v>207000</v>
      </c>
      <c r="F105" s="43">
        <f t="shared" si="1"/>
        <v>1</v>
      </c>
    </row>
    <row r="106" spans="1:6">
      <c r="A106" s="51" t="s">
        <v>120</v>
      </c>
      <c r="B106" s="51" t="s">
        <v>69</v>
      </c>
      <c r="C106" s="55" t="s">
        <v>121</v>
      </c>
      <c r="D106" s="44">
        <v>207000</v>
      </c>
      <c r="E106" s="44">
        <v>207000</v>
      </c>
      <c r="F106" s="45">
        <f t="shared" si="1"/>
        <v>1</v>
      </c>
    </row>
    <row r="107" spans="1:6">
      <c r="A107" s="51" t="s">
        <v>210</v>
      </c>
      <c r="B107" s="51" t="s">
        <v>69</v>
      </c>
      <c r="C107" s="55" t="s">
        <v>131</v>
      </c>
      <c r="D107" s="42">
        <v>110000</v>
      </c>
      <c r="E107" s="42">
        <f>SUM(E108:E109)</f>
        <v>110000</v>
      </c>
      <c r="F107" s="43">
        <f t="shared" si="1"/>
        <v>1</v>
      </c>
    </row>
    <row r="108" spans="1:6">
      <c r="A108" s="51" t="s">
        <v>124</v>
      </c>
      <c r="B108" s="51" t="s">
        <v>69</v>
      </c>
      <c r="C108" s="55" t="s">
        <v>125</v>
      </c>
      <c r="D108" s="44">
        <v>100000</v>
      </c>
      <c r="E108" s="44">
        <v>100000</v>
      </c>
      <c r="F108" s="45">
        <f t="shared" si="1"/>
        <v>1</v>
      </c>
    </row>
    <row r="109" spans="1:6">
      <c r="A109" s="51" t="s">
        <v>130</v>
      </c>
      <c r="B109" s="51" t="s">
        <v>69</v>
      </c>
      <c r="C109" s="55" t="s">
        <v>131</v>
      </c>
      <c r="D109" s="44">
        <v>10000</v>
      </c>
      <c r="E109" s="44">
        <v>10000</v>
      </c>
      <c r="F109" s="45">
        <f t="shared" si="1"/>
        <v>1</v>
      </c>
    </row>
    <row r="110" spans="1:6">
      <c r="A110" s="51" t="s">
        <v>211</v>
      </c>
      <c r="B110" s="51" t="s">
        <v>69</v>
      </c>
      <c r="C110" s="55" t="s">
        <v>212</v>
      </c>
      <c r="D110" s="42">
        <v>3000</v>
      </c>
      <c r="E110" s="42">
        <f>E111</f>
        <v>3000</v>
      </c>
      <c r="F110" s="43">
        <f t="shared" si="1"/>
        <v>1</v>
      </c>
    </row>
    <row r="111" spans="1:6">
      <c r="A111" s="51" t="s">
        <v>132</v>
      </c>
      <c r="B111" s="51" t="s">
        <v>69</v>
      </c>
      <c r="C111" s="55" t="s">
        <v>133</v>
      </c>
      <c r="D111" s="44">
        <v>3000</v>
      </c>
      <c r="E111" s="44">
        <v>3000</v>
      </c>
      <c r="F111" s="45">
        <f t="shared" si="1"/>
        <v>1</v>
      </c>
    </row>
    <row r="112" spans="1:6" s="50" customFormat="1" ht="30" customHeight="1">
      <c r="A112" s="38" t="s">
        <v>167</v>
      </c>
      <c r="B112" s="38" t="s">
        <v>69</v>
      </c>
      <c r="C112" s="54" t="s">
        <v>168</v>
      </c>
      <c r="D112" s="48">
        <v>90000</v>
      </c>
      <c r="E112" s="48">
        <f>SUM(E113,E115,E120)</f>
        <v>50000</v>
      </c>
      <c r="F112" s="49">
        <f t="shared" si="1"/>
        <v>0.55555555555555558</v>
      </c>
    </row>
    <row r="113" spans="1:6">
      <c r="A113" s="51" t="s">
        <v>203</v>
      </c>
      <c r="B113" s="51" t="s">
        <v>69</v>
      </c>
      <c r="C113" s="55" t="s">
        <v>204</v>
      </c>
      <c r="D113" s="42">
        <v>6000</v>
      </c>
      <c r="E113" s="42">
        <f>E114</f>
        <v>15000</v>
      </c>
      <c r="F113" s="43">
        <f t="shared" si="1"/>
        <v>2.5</v>
      </c>
    </row>
    <row r="114" spans="1:6">
      <c r="A114" s="51" t="s">
        <v>86</v>
      </c>
      <c r="B114" s="51" t="s">
        <v>69</v>
      </c>
      <c r="C114" s="55" t="s">
        <v>87</v>
      </c>
      <c r="D114" s="44">
        <v>6000</v>
      </c>
      <c r="E114" s="44">
        <v>15000</v>
      </c>
      <c r="F114" s="45">
        <f t="shared" si="1"/>
        <v>2.5</v>
      </c>
    </row>
    <row r="115" spans="1:6">
      <c r="A115" s="51" t="s">
        <v>207</v>
      </c>
      <c r="B115" s="51" t="s">
        <v>69</v>
      </c>
      <c r="C115" s="55" t="s">
        <v>208</v>
      </c>
      <c r="D115" s="42">
        <v>34000</v>
      </c>
      <c r="E115" s="42">
        <f>SUM(E116:E119)</f>
        <v>10000</v>
      </c>
      <c r="F115" s="43">
        <f t="shared" si="1"/>
        <v>0.29411764705882354</v>
      </c>
    </row>
    <row r="116" spans="1:6">
      <c r="A116" s="51" t="s">
        <v>102</v>
      </c>
      <c r="B116" s="51" t="s">
        <v>69</v>
      </c>
      <c r="C116" s="55" t="s">
        <v>103</v>
      </c>
      <c r="D116" s="44">
        <v>10000</v>
      </c>
      <c r="E116" s="44">
        <v>8000</v>
      </c>
      <c r="F116" s="45">
        <f t="shared" si="1"/>
        <v>0.8</v>
      </c>
    </row>
    <row r="117" spans="1:6">
      <c r="A117" s="51" t="s">
        <v>106</v>
      </c>
      <c r="B117" s="51" t="s">
        <v>69</v>
      </c>
      <c r="C117" s="55" t="s">
        <v>107</v>
      </c>
      <c r="D117" s="44">
        <v>5000</v>
      </c>
      <c r="E117" s="46">
        <v>0</v>
      </c>
      <c r="F117" s="45">
        <f t="shared" si="1"/>
        <v>0</v>
      </c>
    </row>
    <row r="118" spans="1:6">
      <c r="A118" s="51" t="s">
        <v>110</v>
      </c>
      <c r="B118" s="51" t="s">
        <v>69</v>
      </c>
      <c r="C118" s="55" t="s">
        <v>111</v>
      </c>
      <c r="D118" s="44">
        <v>10000</v>
      </c>
      <c r="E118" s="44">
        <v>1000</v>
      </c>
      <c r="F118" s="45">
        <f t="shared" si="1"/>
        <v>0.1</v>
      </c>
    </row>
    <row r="119" spans="1:6">
      <c r="A119" s="51" t="s">
        <v>118</v>
      </c>
      <c r="B119" s="51" t="s">
        <v>69</v>
      </c>
      <c r="C119" s="55" t="s">
        <v>119</v>
      </c>
      <c r="D119" s="44">
        <v>9000</v>
      </c>
      <c r="E119" s="44">
        <v>1000</v>
      </c>
      <c r="F119" s="45">
        <f t="shared" si="1"/>
        <v>0.1111111111111111</v>
      </c>
    </row>
    <row r="120" spans="1:6">
      <c r="A120" s="51" t="s">
        <v>210</v>
      </c>
      <c r="B120" s="51" t="s">
        <v>69</v>
      </c>
      <c r="C120" s="55" t="s">
        <v>131</v>
      </c>
      <c r="D120" s="42">
        <v>50000</v>
      </c>
      <c r="E120" s="42">
        <f>E121</f>
        <v>25000</v>
      </c>
      <c r="F120" s="43">
        <f t="shared" si="1"/>
        <v>0.5</v>
      </c>
    </row>
    <row r="121" spans="1:6">
      <c r="A121" s="51" t="s">
        <v>124</v>
      </c>
      <c r="B121" s="51" t="s">
        <v>69</v>
      </c>
      <c r="C121" s="55" t="s">
        <v>125</v>
      </c>
      <c r="D121" s="44">
        <v>50000</v>
      </c>
      <c r="E121" s="44">
        <v>25000</v>
      </c>
      <c r="F121" s="45">
        <f t="shared" si="1"/>
        <v>0.5</v>
      </c>
    </row>
    <row r="122" spans="1:6" s="50" customFormat="1" ht="30" customHeight="1">
      <c r="A122" s="38" t="s">
        <v>169</v>
      </c>
      <c r="B122" s="38" t="s">
        <v>69</v>
      </c>
      <c r="C122" s="54" t="s">
        <v>170</v>
      </c>
      <c r="D122" s="48"/>
      <c r="E122" s="48">
        <f>SUM(E123,E128)</f>
        <v>700000</v>
      </c>
      <c r="F122" s="49" t="e">
        <f t="shared" si="1"/>
        <v>#DIV/0!</v>
      </c>
    </row>
    <row r="123" spans="1:6">
      <c r="A123" s="51" t="s">
        <v>207</v>
      </c>
      <c r="B123" s="51" t="s">
        <v>69</v>
      </c>
      <c r="C123" s="55" t="s">
        <v>208</v>
      </c>
      <c r="D123" s="42"/>
      <c r="E123" s="42">
        <f>SUM(E124:E127)</f>
        <v>630000</v>
      </c>
      <c r="F123" s="43" t="e">
        <f t="shared" si="1"/>
        <v>#DIV/0!</v>
      </c>
    </row>
    <row r="124" spans="1:6">
      <c r="A124" s="51" t="s">
        <v>106</v>
      </c>
      <c r="B124" s="51" t="s">
        <v>69</v>
      </c>
      <c r="C124" s="55" t="s">
        <v>107</v>
      </c>
      <c r="D124" s="44"/>
      <c r="E124" s="44">
        <v>20000</v>
      </c>
      <c r="F124" s="45" t="e">
        <f t="shared" si="1"/>
        <v>#DIV/0!</v>
      </c>
    </row>
    <row r="125" spans="1:6">
      <c r="A125" s="51" t="s">
        <v>110</v>
      </c>
      <c r="B125" s="51" t="s">
        <v>69</v>
      </c>
      <c r="C125" s="55" t="s">
        <v>111</v>
      </c>
      <c r="D125" s="44"/>
      <c r="E125" s="44">
        <v>500000</v>
      </c>
      <c r="F125" s="45" t="e">
        <f t="shared" si="1"/>
        <v>#DIV/0!</v>
      </c>
    </row>
    <row r="126" spans="1:6">
      <c r="A126" s="51" t="s">
        <v>114</v>
      </c>
      <c r="B126" s="51" t="s">
        <v>69</v>
      </c>
      <c r="C126" s="55" t="s">
        <v>115</v>
      </c>
      <c r="D126" s="44"/>
      <c r="E126" s="44">
        <v>55000</v>
      </c>
      <c r="F126" s="45" t="e">
        <f t="shared" si="1"/>
        <v>#DIV/0!</v>
      </c>
    </row>
    <row r="127" spans="1:6">
      <c r="A127" s="51" t="s">
        <v>118</v>
      </c>
      <c r="B127" s="51" t="s">
        <v>69</v>
      </c>
      <c r="C127" s="55" t="s">
        <v>119</v>
      </c>
      <c r="D127" s="44"/>
      <c r="E127" s="44">
        <v>55000</v>
      </c>
      <c r="F127" s="45" t="e">
        <f t="shared" si="1"/>
        <v>#DIV/0!</v>
      </c>
    </row>
    <row r="128" spans="1:6">
      <c r="A128" s="51" t="s">
        <v>210</v>
      </c>
      <c r="B128" s="51" t="s">
        <v>69</v>
      </c>
      <c r="C128" s="55" t="s">
        <v>131</v>
      </c>
      <c r="D128" s="42"/>
      <c r="E128" s="42">
        <f>E129</f>
        <v>70000</v>
      </c>
      <c r="F128" s="43" t="e">
        <f t="shared" si="1"/>
        <v>#DIV/0!</v>
      </c>
    </row>
    <row r="129" spans="1:6">
      <c r="A129" s="51" t="s">
        <v>124</v>
      </c>
      <c r="B129" s="51" t="s">
        <v>69</v>
      </c>
      <c r="C129" s="55" t="s">
        <v>125</v>
      </c>
      <c r="D129" s="44"/>
      <c r="E129" s="44">
        <v>70000</v>
      </c>
      <c r="F129" s="45" t="e">
        <f t="shared" si="1"/>
        <v>#DIV/0!</v>
      </c>
    </row>
    <row r="130" spans="1:6" s="50" customFormat="1" ht="42" customHeight="1">
      <c r="A130" s="38" t="s">
        <v>171</v>
      </c>
      <c r="B130" s="38" t="s">
        <v>69</v>
      </c>
      <c r="C130" s="54" t="s">
        <v>172</v>
      </c>
      <c r="D130" s="48">
        <v>150000</v>
      </c>
      <c r="E130" s="48">
        <f>SUM(E131,E133,E136,E138,E140)</f>
        <v>60000</v>
      </c>
      <c r="F130" s="49">
        <f t="shared" si="1"/>
        <v>0.4</v>
      </c>
    </row>
    <row r="131" spans="1:6">
      <c r="A131" s="51" t="s">
        <v>203</v>
      </c>
      <c r="B131" s="51" t="s">
        <v>69</v>
      </c>
      <c r="C131" s="55" t="s">
        <v>204</v>
      </c>
      <c r="D131" s="42">
        <v>15000</v>
      </c>
      <c r="E131" s="42">
        <f>E132</f>
        <v>10000</v>
      </c>
      <c r="F131" s="43">
        <f t="shared" si="1"/>
        <v>0.66666666666666663</v>
      </c>
    </row>
    <row r="132" spans="1:6">
      <c r="A132" s="51" t="s">
        <v>86</v>
      </c>
      <c r="B132" s="51" t="s">
        <v>69</v>
      </c>
      <c r="C132" s="55" t="s">
        <v>87</v>
      </c>
      <c r="D132" s="44">
        <v>15000</v>
      </c>
      <c r="E132" s="44">
        <v>10000</v>
      </c>
      <c r="F132" s="45">
        <f t="shared" ref="F132:F195" si="2">E132/D132</f>
        <v>0.66666666666666663</v>
      </c>
    </row>
    <row r="133" spans="1:6">
      <c r="A133" s="51" t="s">
        <v>207</v>
      </c>
      <c r="B133" s="51" t="s">
        <v>69</v>
      </c>
      <c r="C133" s="55" t="s">
        <v>208</v>
      </c>
      <c r="D133" s="42">
        <v>60000</v>
      </c>
      <c r="E133" s="42">
        <f>SUM(E134:E135)</f>
        <v>25000</v>
      </c>
      <c r="F133" s="43">
        <f t="shared" si="2"/>
        <v>0.41666666666666669</v>
      </c>
    </row>
    <row r="134" spans="1:6">
      <c r="A134" s="51" t="s">
        <v>114</v>
      </c>
      <c r="B134" s="51" t="s">
        <v>69</v>
      </c>
      <c r="C134" s="55" t="s">
        <v>115</v>
      </c>
      <c r="D134" s="44">
        <v>30000</v>
      </c>
      <c r="E134" s="44">
        <v>20000</v>
      </c>
      <c r="F134" s="45">
        <f t="shared" si="2"/>
        <v>0.66666666666666663</v>
      </c>
    </row>
    <row r="135" spans="1:6">
      <c r="A135" s="51" t="s">
        <v>118</v>
      </c>
      <c r="B135" s="51" t="s">
        <v>69</v>
      </c>
      <c r="C135" s="55" t="s">
        <v>119</v>
      </c>
      <c r="D135" s="44">
        <v>30000</v>
      </c>
      <c r="E135" s="44">
        <v>5000</v>
      </c>
      <c r="F135" s="45">
        <f t="shared" si="2"/>
        <v>0.16666666666666666</v>
      </c>
    </row>
    <row r="136" spans="1:6">
      <c r="A136" s="51" t="s">
        <v>209</v>
      </c>
      <c r="B136" s="51" t="s">
        <v>69</v>
      </c>
      <c r="C136" s="55" t="s">
        <v>121</v>
      </c>
      <c r="D136" s="42">
        <v>15000</v>
      </c>
      <c r="E136" s="42">
        <f>E137</f>
        <v>5000</v>
      </c>
      <c r="F136" s="43">
        <f t="shared" si="2"/>
        <v>0.33333333333333331</v>
      </c>
    </row>
    <row r="137" spans="1:6">
      <c r="A137" s="51" t="s">
        <v>120</v>
      </c>
      <c r="B137" s="51" t="s">
        <v>69</v>
      </c>
      <c r="C137" s="55" t="s">
        <v>121</v>
      </c>
      <c r="D137" s="44">
        <v>15000</v>
      </c>
      <c r="E137" s="44">
        <v>5000</v>
      </c>
      <c r="F137" s="45">
        <f t="shared" si="2"/>
        <v>0.33333333333333331</v>
      </c>
    </row>
    <row r="138" spans="1:6">
      <c r="A138" s="51" t="s">
        <v>210</v>
      </c>
      <c r="B138" s="51" t="s">
        <v>69</v>
      </c>
      <c r="C138" s="55" t="s">
        <v>131</v>
      </c>
      <c r="D138" s="42">
        <v>40000</v>
      </c>
      <c r="E138" s="42">
        <f>E139</f>
        <v>20000</v>
      </c>
      <c r="F138" s="43">
        <f t="shared" si="2"/>
        <v>0.5</v>
      </c>
    </row>
    <row r="139" spans="1:6">
      <c r="A139" s="51" t="s">
        <v>124</v>
      </c>
      <c r="B139" s="51" t="s">
        <v>69</v>
      </c>
      <c r="C139" s="55" t="s">
        <v>125</v>
      </c>
      <c r="D139" s="44">
        <v>40000</v>
      </c>
      <c r="E139" s="44">
        <v>20000</v>
      </c>
      <c r="F139" s="45">
        <f t="shared" si="2"/>
        <v>0.5</v>
      </c>
    </row>
    <row r="140" spans="1:6">
      <c r="A140" s="51" t="s">
        <v>221</v>
      </c>
      <c r="B140" s="51" t="s">
        <v>69</v>
      </c>
      <c r="C140" s="55" t="s">
        <v>222</v>
      </c>
      <c r="D140" s="42">
        <v>20000</v>
      </c>
      <c r="E140" s="47">
        <f>E141</f>
        <v>0</v>
      </c>
      <c r="F140" s="43">
        <f t="shared" si="2"/>
        <v>0</v>
      </c>
    </row>
    <row r="141" spans="1:6">
      <c r="A141" s="51" t="s">
        <v>152</v>
      </c>
      <c r="B141" s="51" t="s">
        <v>69</v>
      </c>
      <c r="C141" s="55" t="s">
        <v>153</v>
      </c>
      <c r="D141" s="44">
        <v>20000</v>
      </c>
      <c r="E141" s="46">
        <v>0</v>
      </c>
      <c r="F141" s="45">
        <f t="shared" si="2"/>
        <v>0</v>
      </c>
    </row>
    <row r="142" spans="1:6" s="50" customFormat="1" ht="30" customHeight="1">
      <c r="A142" s="38" t="s">
        <v>173</v>
      </c>
      <c r="B142" s="38" t="s">
        <v>69</v>
      </c>
      <c r="C142" s="54" t="s">
        <v>174</v>
      </c>
      <c r="D142" s="48">
        <v>450000</v>
      </c>
      <c r="E142" s="48">
        <v>80000</v>
      </c>
      <c r="F142" s="49">
        <f t="shared" si="2"/>
        <v>0.17777777777777778</v>
      </c>
    </row>
    <row r="143" spans="1:6">
      <c r="A143" s="51" t="s">
        <v>210</v>
      </c>
      <c r="B143" s="51" t="s">
        <v>69</v>
      </c>
      <c r="C143" s="55" t="s">
        <v>131</v>
      </c>
      <c r="D143" s="42">
        <v>450000</v>
      </c>
      <c r="E143" s="42">
        <f>E144</f>
        <v>80000</v>
      </c>
      <c r="F143" s="43">
        <f t="shared" si="2"/>
        <v>0.17777777777777778</v>
      </c>
    </row>
    <row r="144" spans="1:6">
      <c r="A144" s="51" t="s">
        <v>175</v>
      </c>
      <c r="B144" s="51" t="s">
        <v>69</v>
      </c>
      <c r="C144" s="55" t="s">
        <v>176</v>
      </c>
      <c r="D144" s="44">
        <v>450000</v>
      </c>
      <c r="E144" s="44">
        <v>80000</v>
      </c>
      <c r="F144" s="45">
        <f t="shared" si="2"/>
        <v>0.17777777777777778</v>
      </c>
    </row>
    <row r="145" spans="1:6" s="50" customFormat="1" ht="43.5" customHeight="1">
      <c r="A145" s="38" t="s">
        <v>177</v>
      </c>
      <c r="B145" s="38" t="s">
        <v>233</v>
      </c>
      <c r="C145" s="54" t="s">
        <v>178</v>
      </c>
      <c r="D145" s="48">
        <v>1440000</v>
      </c>
      <c r="E145" s="48">
        <f>SUM(E146,E148,E152,E156,E158)</f>
        <v>1767045</v>
      </c>
      <c r="F145" s="49">
        <f t="shared" si="2"/>
        <v>1.2271145833333332</v>
      </c>
    </row>
    <row r="146" spans="1:6">
      <c r="A146" s="51" t="s">
        <v>203</v>
      </c>
      <c r="B146" s="51" t="s">
        <v>69</v>
      </c>
      <c r="C146" s="55" t="s">
        <v>204</v>
      </c>
      <c r="D146" s="42">
        <v>20000</v>
      </c>
      <c r="E146" s="42">
        <f>E147</f>
        <v>20000</v>
      </c>
      <c r="F146" s="43">
        <f t="shared" si="2"/>
        <v>1</v>
      </c>
    </row>
    <row r="147" spans="1:6">
      <c r="A147" s="51" t="s">
        <v>86</v>
      </c>
      <c r="B147" s="51" t="s">
        <v>69</v>
      </c>
      <c r="C147" s="55" t="s">
        <v>87</v>
      </c>
      <c r="D147" s="44">
        <v>20000</v>
      </c>
      <c r="E147" s="44">
        <v>20000</v>
      </c>
      <c r="F147" s="45">
        <f t="shared" si="2"/>
        <v>1</v>
      </c>
    </row>
    <row r="148" spans="1:6">
      <c r="A148" s="51" t="s">
        <v>207</v>
      </c>
      <c r="B148" s="51" t="s">
        <v>69</v>
      </c>
      <c r="C148" s="55" t="s">
        <v>208</v>
      </c>
      <c r="D148" s="42">
        <v>280000</v>
      </c>
      <c r="E148" s="42">
        <f>SUM(E149:E151)</f>
        <v>145000</v>
      </c>
      <c r="F148" s="43">
        <f t="shared" si="2"/>
        <v>0.5178571428571429</v>
      </c>
    </row>
    <row r="149" spans="1:6">
      <c r="A149" s="51" t="s">
        <v>102</v>
      </c>
      <c r="B149" s="51" t="s">
        <v>69</v>
      </c>
      <c r="C149" s="55" t="s">
        <v>103</v>
      </c>
      <c r="D149" s="44">
        <v>10000</v>
      </c>
      <c r="E149" s="46">
        <v>0</v>
      </c>
      <c r="F149" s="45">
        <f t="shared" si="2"/>
        <v>0</v>
      </c>
    </row>
    <row r="150" spans="1:6">
      <c r="A150" s="51" t="s">
        <v>114</v>
      </c>
      <c r="B150" s="51" t="s">
        <v>69</v>
      </c>
      <c r="C150" s="55" t="s">
        <v>115</v>
      </c>
      <c r="D150" s="44">
        <v>260000</v>
      </c>
      <c r="E150" s="44">
        <v>145000</v>
      </c>
      <c r="F150" s="45">
        <f t="shared" si="2"/>
        <v>0.55769230769230771</v>
      </c>
    </row>
    <row r="151" spans="1:6">
      <c r="A151" s="51" t="s">
        <v>118</v>
      </c>
      <c r="B151" s="51" t="s">
        <v>69</v>
      </c>
      <c r="C151" s="55" t="s">
        <v>119</v>
      </c>
      <c r="D151" s="44">
        <v>10000</v>
      </c>
      <c r="E151" s="46">
        <v>0</v>
      </c>
      <c r="F151" s="45">
        <f t="shared" si="2"/>
        <v>0</v>
      </c>
    </row>
    <row r="152" spans="1:6">
      <c r="A152" s="51" t="s">
        <v>209</v>
      </c>
      <c r="B152" s="51" t="s">
        <v>69</v>
      </c>
      <c r="C152" s="55" t="s">
        <v>121</v>
      </c>
      <c r="D152" s="42">
        <v>80000</v>
      </c>
      <c r="E152" s="42">
        <f>E153</f>
        <v>70000</v>
      </c>
      <c r="F152" s="43">
        <f t="shared" si="2"/>
        <v>0.875</v>
      </c>
    </row>
    <row r="153" spans="1:6">
      <c r="A153" s="51" t="s">
        <v>120</v>
      </c>
      <c r="B153" s="51" t="s">
        <v>69</v>
      </c>
      <c r="C153" s="55" t="s">
        <v>121</v>
      </c>
      <c r="D153" s="44">
        <v>80000</v>
      </c>
      <c r="E153" s="44">
        <v>70000</v>
      </c>
      <c r="F153" s="45">
        <f t="shared" si="2"/>
        <v>0.875</v>
      </c>
    </row>
    <row r="154" spans="1:6">
      <c r="A154" s="51" t="s">
        <v>210</v>
      </c>
      <c r="B154" s="51" t="s">
        <v>69</v>
      </c>
      <c r="C154" s="55" t="s">
        <v>131</v>
      </c>
      <c r="D154" s="42">
        <v>10000</v>
      </c>
      <c r="E154" s="47">
        <f>E155</f>
        <v>0</v>
      </c>
      <c r="F154" s="43">
        <f t="shared" si="2"/>
        <v>0</v>
      </c>
    </row>
    <row r="155" spans="1:6">
      <c r="A155" s="51" t="s">
        <v>124</v>
      </c>
      <c r="B155" s="51" t="s">
        <v>69</v>
      </c>
      <c r="C155" s="55" t="s">
        <v>125</v>
      </c>
      <c r="D155" s="44">
        <v>10000</v>
      </c>
      <c r="E155" s="46">
        <v>0</v>
      </c>
      <c r="F155" s="45">
        <f t="shared" si="2"/>
        <v>0</v>
      </c>
    </row>
    <row r="156" spans="1:6">
      <c r="A156" s="51" t="s">
        <v>213</v>
      </c>
      <c r="B156" s="51" t="s">
        <v>69</v>
      </c>
      <c r="C156" s="55" t="s">
        <v>214</v>
      </c>
      <c r="D156" s="42">
        <v>1000000</v>
      </c>
      <c r="E156" s="42">
        <f>E157</f>
        <v>1000000</v>
      </c>
      <c r="F156" s="43">
        <f t="shared" si="2"/>
        <v>1</v>
      </c>
    </row>
    <row r="157" spans="1:6">
      <c r="A157" s="51" t="s">
        <v>136</v>
      </c>
      <c r="B157" s="51" t="s">
        <v>69</v>
      </c>
      <c r="C157" s="55" t="s">
        <v>137</v>
      </c>
      <c r="D157" s="44">
        <v>1000000</v>
      </c>
      <c r="E157" s="44">
        <v>1000000</v>
      </c>
      <c r="F157" s="45">
        <f t="shared" si="2"/>
        <v>1</v>
      </c>
    </row>
    <row r="158" spans="1:6">
      <c r="A158" s="51" t="s">
        <v>213</v>
      </c>
      <c r="B158" s="51" t="s">
        <v>154</v>
      </c>
      <c r="C158" s="55" t="s">
        <v>214</v>
      </c>
      <c r="D158" s="42">
        <v>50000</v>
      </c>
      <c r="E158" s="42">
        <f>E159</f>
        <v>532045</v>
      </c>
      <c r="F158" s="43">
        <f t="shared" si="2"/>
        <v>10.6409</v>
      </c>
    </row>
    <row r="159" spans="1:6">
      <c r="A159" s="51" t="s">
        <v>136</v>
      </c>
      <c r="B159" s="51" t="s">
        <v>154</v>
      </c>
      <c r="C159" s="55" t="s">
        <v>137</v>
      </c>
      <c r="D159" s="44">
        <v>50000</v>
      </c>
      <c r="E159" s="44">
        <v>532045</v>
      </c>
      <c r="F159" s="45">
        <f t="shared" si="2"/>
        <v>10.6409</v>
      </c>
    </row>
    <row r="160" spans="1:6" s="50" customFormat="1" ht="30" customHeight="1">
      <c r="A160" s="38" t="s">
        <v>179</v>
      </c>
      <c r="B160" s="38" t="s">
        <v>234</v>
      </c>
      <c r="C160" s="54" t="s">
        <v>180</v>
      </c>
      <c r="D160" s="48">
        <v>6577427</v>
      </c>
      <c r="E160" s="48">
        <f>SUM(E161,E163,E168,E170,E174,E178,E180,E185,E187)</f>
        <v>4625228</v>
      </c>
      <c r="F160" s="49">
        <f t="shared" si="2"/>
        <v>0.7031971620513614</v>
      </c>
    </row>
    <row r="161" spans="1:6">
      <c r="A161" s="51" t="s">
        <v>205</v>
      </c>
      <c r="B161" s="51" t="s">
        <v>69</v>
      </c>
      <c r="C161" s="55" t="s">
        <v>206</v>
      </c>
      <c r="D161" s="42"/>
      <c r="E161" s="42">
        <f>E162</f>
        <v>5000</v>
      </c>
      <c r="F161" s="43" t="e">
        <f t="shared" si="2"/>
        <v>#DIV/0!</v>
      </c>
    </row>
    <row r="162" spans="1:6">
      <c r="A162" s="51" t="s">
        <v>94</v>
      </c>
      <c r="B162" s="51" t="s">
        <v>69</v>
      </c>
      <c r="C162" s="55" t="s">
        <v>95</v>
      </c>
      <c r="D162" s="44"/>
      <c r="E162" s="44">
        <v>5000</v>
      </c>
      <c r="F162" s="45" t="e">
        <f t="shared" si="2"/>
        <v>#DIV/0!</v>
      </c>
    </row>
    <row r="163" spans="1:6">
      <c r="A163" s="51" t="s">
        <v>207</v>
      </c>
      <c r="B163" s="51" t="s">
        <v>69</v>
      </c>
      <c r="C163" s="55" t="s">
        <v>208</v>
      </c>
      <c r="D163" s="42">
        <v>327000</v>
      </c>
      <c r="E163" s="42">
        <f>SUM(E164:E167)</f>
        <v>130000</v>
      </c>
      <c r="F163" s="43">
        <f t="shared" si="2"/>
        <v>0.39755351681957185</v>
      </c>
    </row>
    <row r="164" spans="1:6">
      <c r="A164" s="51" t="s">
        <v>102</v>
      </c>
      <c r="B164" s="51" t="s">
        <v>69</v>
      </c>
      <c r="C164" s="55" t="s">
        <v>103</v>
      </c>
      <c r="D164" s="44">
        <v>66500</v>
      </c>
      <c r="E164" s="44">
        <v>40000</v>
      </c>
      <c r="F164" s="45">
        <f t="shared" si="2"/>
        <v>0.60150375939849621</v>
      </c>
    </row>
    <row r="165" spans="1:6">
      <c r="A165" s="51" t="s">
        <v>110</v>
      </c>
      <c r="B165" s="51" t="s">
        <v>69</v>
      </c>
      <c r="C165" s="55" t="s">
        <v>111</v>
      </c>
      <c r="D165" s="44">
        <v>162500</v>
      </c>
      <c r="E165" s="44">
        <v>40000</v>
      </c>
      <c r="F165" s="45">
        <f t="shared" si="2"/>
        <v>0.24615384615384617</v>
      </c>
    </row>
    <row r="166" spans="1:6">
      <c r="A166" s="51" t="s">
        <v>114</v>
      </c>
      <c r="B166" s="51" t="s">
        <v>69</v>
      </c>
      <c r="C166" s="55" t="s">
        <v>115</v>
      </c>
      <c r="D166" s="44">
        <v>63000</v>
      </c>
      <c r="E166" s="44">
        <v>30000</v>
      </c>
      <c r="F166" s="45">
        <f t="shared" si="2"/>
        <v>0.47619047619047616</v>
      </c>
    </row>
    <row r="167" spans="1:6">
      <c r="A167" s="51" t="s">
        <v>118</v>
      </c>
      <c r="B167" s="51" t="s">
        <v>69</v>
      </c>
      <c r="C167" s="55" t="s">
        <v>119</v>
      </c>
      <c r="D167" s="44">
        <v>35000</v>
      </c>
      <c r="E167" s="44">
        <v>20000</v>
      </c>
      <c r="F167" s="45">
        <f t="shared" si="2"/>
        <v>0.5714285714285714</v>
      </c>
    </row>
    <row r="168" spans="1:6">
      <c r="A168" s="51" t="s">
        <v>209</v>
      </c>
      <c r="B168" s="51" t="s">
        <v>69</v>
      </c>
      <c r="C168" s="55" t="s">
        <v>121</v>
      </c>
      <c r="D168" s="42">
        <v>4000</v>
      </c>
      <c r="E168" s="42">
        <f>E169</f>
        <v>5000</v>
      </c>
      <c r="F168" s="43">
        <f t="shared" si="2"/>
        <v>1.25</v>
      </c>
    </row>
    <row r="169" spans="1:6">
      <c r="A169" s="51" t="s">
        <v>120</v>
      </c>
      <c r="B169" s="51" t="s">
        <v>69</v>
      </c>
      <c r="C169" s="55" t="s">
        <v>121</v>
      </c>
      <c r="D169" s="44">
        <v>4000</v>
      </c>
      <c r="E169" s="44">
        <v>5000</v>
      </c>
      <c r="F169" s="45">
        <f t="shared" si="2"/>
        <v>1.25</v>
      </c>
    </row>
    <row r="170" spans="1:6">
      <c r="A170" s="51" t="s">
        <v>210</v>
      </c>
      <c r="B170" s="51" t="s">
        <v>69</v>
      </c>
      <c r="C170" s="55" t="s">
        <v>131</v>
      </c>
      <c r="D170" s="42">
        <v>89000</v>
      </c>
      <c r="E170" s="42">
        <f>SUM(E171:E173)</f>
        <v>147491</v>
      </c>
      <c r="F170" s="43">
        <f t="shared" si="2"/>
        <v>1.6572022471910113</v>
      </c>
    </row>
    <row r="171" spans="1:6">
      <c r="A171" s="51" t="s">
        <v>124</v>
      </c>
      <c r="B171" s="51" t="s">
        <v>69</v>
      </c>
      <c r="C171" s="55" t="s">
        <v>125</v>
      </c>
      <c r="D171" s="44">
        <v>84000</v>
      </c>
      <c r="E171" s="44">
        <v>145000</v>
      </c>
      <c r="F171" s="45">
        <f t="shared" si="2"/>
        <v>1.7261904761904763</v>
      </c>
    </row>
    <row r="172" spans="1:6">
      <c r="A172" s="51" t="s">
        <v>128</v>
      </c>
      <c r="B172" s="51" t="s">
        <v>69</v>
      </c>
      <c r="C172" s="55" t="s">
        <v>129</v>
      </c>
      <c r="D172" s="44">
        <v>4000</v>
      </c>
      <c r="E172" s="46">
        <v>0</v>
      </c>
      <c r="F172" s="45">
        <f t="shared" si="2"/>
        <v>0</v>
      </c>
    </row>
    <row r="173" spans="1:6">
      <c r="A173" s="51" t="s">
        <v>130</v>
      </c>
      <c r="B173" s="51" t="s">
        <v>69</v>
      </c>
      <c r="C173" s="55" t="s">
        <v>131</v>
      </c>
      <c r="D173" s="44">
        <v>1000</v>
      </c>
      <c r="E173" s="44">
        <v>2491</v>
      </c>
      <c r="F173" s="45">
        <f t="shared" si="2"/>
        <v>2.4910000000000001</v>
      </c>
    </row>
    <row r="174" spans="1:6">
      <c r="A174" s="51" t="s">
        <v>221</v>
      </c>
      <c r="B174" s="51" t="s">
        <v>69</v>
      </c>
      <c r="C174" s="55" t="s">
        <v>222</v>
      </c>
      <c r="D174" s="42">
        <v>1000000</v>
      </c>
      <c r="E174" s="42">
        <f>E175</f>
        <v>1000000</v>
      </c>
      <c r="F174" s="43">
        <f t="shared" si="2"/>
        <v>1</v>
      </c>
    </row>
    <row r="175" spans="1:6">
      <c r="A175" s="51" t="s">
        <v>152</v>
      </c>
      <c r="B175" s="51" t="s">
        <v>69</v>
      </c>
      <c r="C175" s="55" t="s">
        <v>153</v>
      </c>
      <c r="D175" s="44">
        <v>1000000</v>
      </c>
      <c r="E175" s="44">
        <v>1000000</v>
      </c>
      <c r="F175" s="45">
        <f t="shared" si="2"/>
        <v>1</v>
      </c>
    </row>
    <row r="176" spans="1:6">
      <c r="A176" s="51" t="s">
        <v>211</v>
      </c>
      <c r="B176" s="51" t="s">
        <v>154</v>
      </c>
      <c r="C176" s="55" t="s">
        <v>212</v>
      </c>
      <c r="D176" s="42">
        <v>2000</v>
      </c>
      <c r="E176" s="47">
        <f>E177</f>
        <v>0</v>
      </c>
      <c r="F176" s="43">
        <f t="shared" si="2"/>
        <v>0</v>
      </c>
    </row>
    <row r="177" spans="1:6">
      <c r="A177" s="51" t="s">
        <v>132</v>
      </c>
      <c r="B177" s="51" t="s">
        <v>154</v>
      </c>
      <c r="C177" s="55" t="s">
        <v>133</v>
      </c>
      <c r="D177" s="44">
        <v>2000</v>
      </c>
      <c r="E177" s="46">
        <v>0</v>
      </c>
      <c r="F177" s="45">
        <f t="shared" si="2"/>
        <v>0</v>
      </c>
    </row>
    <row r="178" spans="1:6">
      <c r="A178" s="51" t="s">
        <v>221</v>
      </c>
      <c r="B178" s="51" t="s">
        <v>154</v>
      </c>
      <c r="C178" s="55" t="s">
        <v>222</v>
      </c>
      <c r="D178" s="42">
        <v>4818177</v>
      </c>
      <c r="E178" s="42">
        <f>E179</f>
        <v>3000487</v>
      </c>
      <c r="F178" s="43">
        <f t="shared" si="2"/>
        <v>0.62274320764886804</v>
      </c>
    </row>
    <row r="179" spans="1:6">
      <c r="A179" s="51" t="s">
        <v>152</v>
      </c>
      <c r="B179" s="51" t="s">
        <v>154</v>
      </c>
      <c r="C179" s="55" t="s">
        <v>153</v>
      </c>
      <c r="D179" s="44">
        <v>4818177</v>
      </c>
      <c r="E179" s="44">
        <v>3000487</v>
      </c>
      <c r="F179" s="45">
        <f t="shared" si="2"/>
        <v>0.62274320764886804</v>
      </c>
    </row>
    <row r="180" spans="1:6">
      <c r="A180" s="51" t="s">
        <v>207</v>
      </c>
      <c r="B180" s="51" t="s">
        <v>181</v>
      </c>
      <c r="C180" s="55" t="s">
        <v>208</v>
      </c>
      <c r="D180" s="42">
        <v>111250</v>
      </c>
      <c r="E180" s="42">
        <f>SUM(E181:E184)</f>
        <v>159000</v>
      </c>
      <c r="F180" s="43">
        <f t="shared" si="2"/>
        <v>1.4292134831460674</v>
      </c>
    </row>
    <row r="181" spans="1:6">
      <c r="A181" s="51" t="s">
        <v>102</v>
      </c>
      <c r="B181" s="51" t="s">
        <v>181</v>
      </c>
      <c r="C181" s="55" t="s">
        <v>103</v>
      </c>
      <c r="D181" s="44">
        <v>40500</v>
      </c>
      <c r="E181" s="44">
        <v>60000</v>
      </c>
      <c r="F181" s="45">
        <f t="shared" si="2"/>
        <v>1.4814814814814814</v>
      </c>
    </row>
    <row r="182" spans="1:6">
      <c r="A182" s="51" t="s">
        <v>110</v>
      </c>
      <c r="B182" s="51" t="s">
        <v>181</v>
      </c>
      <c r="C182" s="55" t="s">
        <v>111</v>
      </c>
      <c r="D182" s="44"/>
      <c r="E182" s="44">
        <v>75000</v>
      </c>
      <c r="F182" s="45" t="e">
        <f t="shared" si="2"/>
        <v>#DIV/0!</v>
      </c>
    </row>
    <row r="183" spans="1:6">
      <c r="A183" s="51" t="s">
        <v>114</v>
      </c>
      <c r="B183" s="51" t="s">
        <v>181</v>
      </c>
      <c r="C183" s="55" t="s">
        <v>115</v>
      </c>
      <c r="D183" s="44">
        <v>28000</v>
      </c>
      <c r="E183" s="44">
        <v>12000</v>
      </c>
      <c r="F183" s="45">
        <f t="shared" si="2"/>
        <v>0.42857142857142855</v>
      </c>
    </row>
    <row r="184" spans="1:6">
      <c r="A184" s="51" t="s">
        <v>118</v>
      </c>
      <c r="B184" s="51" t="s">
        <v>181</v>
      </c>
      <c r="C184" s="55" t="s">
        <v>119</v>
      </c>
      <c r="D184" s="44">
        <v>42750</v>
      </c>
      <c r="E184" s="44">
        <v>12000</v>
      </c>
      <c r="F184" s="45">
        <f t="shared" si="2"/>
        <v>0.2807017543859649</v>
      </c>
    </row>
    <row r="185" spans="1:6">
      <c r="A185" s="51" t="s">
        <v>209</v>
      </c>
      <c r="B185" s="51" t="s">
        <v>181</v>
      </c>
      <c r="C185" s="55" t="s">
        <v>121</v>
      </c>
      <c r="D185" s="42">
        <v>10000</v>
      </c>
      <c r="E185" s="42">
        <f>E186</f>
        <v>5000</v>
      </c>
      <c r="F185" s="43">
        <f t="shared" si="2"/>
        <v>0.5</v>
      </c>
    </row>
    <row r="186" spans="1:6">
      <c r="A186" s="51" t="s">
        <v>120</v>
      </c>
      <c r="B186" s="51" t="s">
        <v>181</v>
      </c>
      <c r="C186" s="55" t="s">
        <v>121</v>
      </c>
      <c r="D186" s="44">
        <v>10000</v>
      </c>
      <c r="E186" s="44">
        <v>5000</v>
      </c>
      <c r="F186" s="45">
        <f t="shared" si="2"/>
        <v>0.5</v>
      </c>
    </row>
    <row r="187" spans="1:6">
      <c r="A187" s="51" t="s">
        <v>210</v>
      </c>
      <c r="B187" s="51" t="s">
        <v>181</v>
      </c>
      <c r="C187" s="55" t="s">
        <v>131</v>
      </c>
      <c r="D187" s="42">
        <v>216000</v>
      </c>
      <c r="E187" s="42">
        <f>SUM(E188:E190)</f>
        <v>173250</v>
      </c>
      <c r="F187" s="43">
        <f t="shared" si="2"/>
        <v>0.80208333333333337</v>
      </c>
    </row>
    <row r="188" spans="1:6">
      <c r="A188" s="51" t="s">
        <v>124</v>
      </c>
      <c r="B188" s="51" t="s">
        <v>181</v>
      </c>
      <c r="C188" s="55" t="s">
        <v>125</v>
      </c>
      <c r="D188" s="44">
        <v>204000</v>
      </c>
      <c r="E188" s="44">
        <v>166250</v>
      </c>
      <c r="F188" s="45">
        <f t="shared" si="2"/>
        <v>0.81495098039215685</v>
      </c>
    </row>
    <row r="189" spans="1:6">
      <c r="A189" s="51" t="s">
        <v>128</v>
      </c>
      <c r="B189" s="51" t="s">
        <v>181</v>
      </c>
      <c r="C189" s="55" t="s">
        <v>129</v>
      </c>
      <c r="D189" s="44">
        <v>10000</v>
      </c>
      <c r="E189" s="44">
        <v>5000</v>
      </c>
      <c r="F189" s="45">
        <f t="shared" si="2"/>
        <v>0.5</v>
      </c>
    </row>
    <row r="190" spans="1:6">
      <c r="A190" s="51" t="s">
        <v>130</v>
      </c>
      <c r="B190" s="51" t="s">
        <v>181</v>
      </c>
      <c r="C190" s="55" t="s">
        <v>131</v>
      </c>
      <c r="D190" s="44">
        <v>2000</v>
      </c>
      <c r="E190" s="44">
        <v>2000</v>
      </c>
      <c r="F190" s="45">
        <f t="shared" si="2"/>
        <v>1</v>
      </c>
    </row>
    <row r="191" spans="1:6" s="50" customFormat="1" ht="30" customHeight="1">
      <c r="A191" s="38" t="s">
        <v>182</v>
      </c>
      <c r="B191" s="38" t="s">
        <v>69</v>
      </c>
      <c r="C191" s="54" t="s">
        <v>183</v>
      </c>
      <c r="D191" s="48">
        <v>6000000</v>
      </c>
      <c r="E191" s="48">
        <f>E192</f>
        <v>6000000</v>
      </c>
      <c r="F191" s="49">
        <f t="shared" si="2"/>
        <v>1</v>
      </c>
    </row>
    <row r="192" spans="1:6">
      <c r="A192" s="51" t="s">
        <v>221</v>
      </c>
      <c r="B192" s="51" t="s">
        <v>69</v>
      </c>
      <c r="C192" s="55" t="s">
        <v>222</v>
      </c>
      <c r="D192" s="42">
        <v>6000000</v>
      </c>
      <c r="E192" s="42">
        <f>E193</f>
        <v>6000000</v>
      </c>
      <c r="F192" s="43">
        <f t="shared" si="2"/>
        <v>1</v>
      </c>
    </row>
    <row r="193" spans="1:6">
      <c r="A193" s="51" t="s">
        <v>152</v>
      </c>
      <c r="B193" s="51" t="s">
        <v>69</v>
      </c>
      <c r="C193" s="55" t="s">
        <v>153</v>
      </c>
      <c r="D193" s="44">
        <v>6000000</v>
      </c>
      <c r="E193" s="44">
        <v>6000000</v>
      </c>
      <c r="F193" s="45">
        <f t="shared" si="2"/>
        <v>1</v>
      </c>
    </row>
    <row r="194" spans="1:6" s="50" customFormat="1" ht="30" customHeight="1">
      <c r="A194" s="38" t="s">
        <v>184</v>
      </c>
      <c r="B194" s="38" t="s">
        <v>69</v>
      </c>
      <c r="C194" s="54" t="s">
        <v>185</v>
      </c>
      <c r="D194" s="48">
        <v>100000</v>
      </c>
      <c r="E194" s="48">
        <f>E195</f>
        <v>100000</v>
      </c>
      <c r="F194" s="49">
        <f t="shared" si="2"/>
        <v>1</v>
      </c>
    </row>
    <row r="195" spans="1:6">
      <c r="A195" s="51" t="s">
        <v>207</v>
      </c>
      <c r="B195" s="51" t="s">
        <v>69</v>
      </c>
      <c r="C195" s="55" t="s">
        <v>208</v>
      </c>
      <c r="D195" s="42">
        <v>100000</v>
      </c>
      <c r="E195" s="42">
        <f>SUM(E196:E198)</f>
        <v>100000</v>
      </c>
      <c r="F195" s="43">
        <f t="shared" si="2"/>
        <v>1</v>
      </c>
    </row>
    <row r="196" spans="1:6">
      <c r="A196" s="51" t="s">
        <v>114</v>
      </c>
      <c r="B196" s="51" t="s">
        <v>69</v>
      </c>
      <c r="C196" s="55" t="s">
        <v>115</v>
      </c>
      <c r="D196" s="44">
        <v>70000</v>
      </c>
      <c r="E196" s="44">
        <v>70000</v>
      </c>
      <c r="F196" s="45">
        <f t="shared" ref="F196:F238" si="3">E196/D196</f>
        <v>1</v>
      </c>
    </row>
    <row r="197" spans="1:6">
      <c r="A197" s="51" t="s">
        <v>116</v>
      </c>
      <c r="B197" s="51" t="s">
        <v>69</v>
      </c>
      <c r="C197" s="55" t="s">
        <v>117</v>
      </c>
      <c r="D197" s="44">
        <v>20000</v>
      </c>
      <c r="E197" s="44">
        <v>20000</v>
      </c>
      <c r="F197" s="45">
        <f t="shared" si="3"/>
        <v>1</v>
      </c>
    </row>
    <row r="198" spans="1:6">
      <c r="A198" s="51" t="s">
        <v>118</v>
      </c>
      <c r="B198" s="51" t="s">
        <v>69</v>
      </c>
      <c r="C198" s="55" t="s">
        <v>119</v>
      </c>
      <c r="D198" s="44">
        <v>10000</v>
      </c>
      <c r="E198" s="44">
        <v>10000</v>
      </c>
      <c r="F198" s="45">
        <f t="shared" si="3"/>
        <v>1</v>
      </c>
    </row>
    <row r="199" spans="1:6" s="50" customFormat="1" ht="30" customHeight="1">
      <c r="A199" s="38" t="s">
        <v>186</v>
      </c>
      <c r="B199" s="38" t="s">
        <v>69</v>
      </c>
      <c r="C199" s="54" t="s">
        <v>187</v>
      </c>
      <c r="D199" s="48"/>
      <c r="E199" s="48">
        <f>E200</f>
        <v>2000000</v>
      </c>
      <c r="F199" s="49" t="e">
        <f t="shared" si="3"/>
        <v>#DIV/0!</v>
      </c>
    </row>
    <row r="200" spans="1:6">
      <c r="A200" s="51" t="s">
        <v>221</v>
      </c>
      <c r="B200" s="51" t="s">
        <v>69</v>
      </c>
      <c r="C200" s="55" t="s">
        <v>222</v>
      </c>
      <c r="D200" s="42"/>
      <c r="E200" s="42">
        <f>E201</f>
        <v>2000000</v>
      </c>
      <c r="F200" s="43" t="e">
        <f t="shared" si="3"/>
        <v>#DIV/0!</v>
      </c>
    </row>
    <row r="201" spans="1:6">
      <c r="A201" s="51" t="s">
        <v>152</v>
      </c>
      <c r="B201" s="51" t="s">
        <v>69</v>
      </c>
      <c r="C201" s="55" t="s">
        <v>153</v>
      </c>
      <c r="D201" s="44"/>
      <c r="E201" s="44">
        <v>2000000</v>
      </c>
      <c r="F201" s="45" t="e">
        <f t="shared" si="3"/>
        <v>#DIV/0!</v>
      </c>
    </row>
    <row r="202" spans="1:6" s="50" customFormat="1" ht="30" customHeight="1">
      <c r="A202" s="38" t="s">
        <v>188</v>
      </c>
      <c r="B202" s="38" t="s">
        <v>190</v>
      </c>
      <c r="C202" s="54" t="s">
        <v>189</v>
      </c>
      <c r="D202" s="48"/>
      <c r="E202" s="48">
        <f>SUM(E203,E205,E210,E212)</f>
        <v>740000</v>
      </c>
      <c r="F202" s="49" t="e">
        <f t="shared" si="3"/>
        <v>#DIV/0!</v>
      </c>
    </row>
    <row r="203" spans="1:6">
      <c r="A203" s="51" t="s">
        <v>203</v>
      </c>
      <c r="B203" s="51" t="s">
        <v>190</v>
      </c>
      <c r="C203" s="55" t="s">
        <v>204</v>
      </c>
      <c r="D203" s="42"/>
      <c r="E203" s="42">
        <f>E204</f>
        <v>150000</v>
      </c>
      <c r="F203" s="43" t="e">
        <f t="shared" si="3"/>
        <v>#DIV/0!</v>
      </c>
    </row>
    <row r="204" spans="1:6">
      <c r="A204" s="51" t="s">
        <v>86</v>
      </c>
      <c r="B204" s="51" t="s">
        <v>190</v>
      </c>
      <c r="C204" s="55" t="s">
        <v>87</v>
      </c>
      <c r="D204" s="44"/>
      <c r="E204" s="44">
        <v>150000</v>
      </c>
      <c r="F204" s="45" t="e">
        <f t="shared" si="3"/>
        <v>#DIV/0!</v>
      </c>
    </row>
    <row r="205" spans="1:6">
      <c r="A205" s="51" t="s">
        <v>207</v>
      </c>
      <c r="B205" s="51" t="s">
        <v>190</v>
      </c>
      <c r="C205" s="55" t="s">
        <v>208</v>
      </c>
      <c r="D205" s="42"/>
      <c r="E205" s="42">
        <f>SUM(E206:E209)</f>
        <v>275000</v>
      </c>
      <c r="F205" s="43" t="e">
        <f t="shared" si="3"/>
        <v>#DIV/0!</v>
      </c>
    </row>
    <row r="206" spans="1:6">
      <c r="A206" s="51" t="s">
        <v>106</v>
      </c>
      <c r="B206" s="51" t="s">
        <v>190</v>
      </c>
      <c r="C206" s="55" t="s">
        <v>107</v>
      </c>
      <c r="D206" s="44"/>
      <c r="E206" s="44">
        <v>20000</v>
      </c>
      <c r="F206" s="45" t="e">
        <f t="shared" si="3"/>
        <v>#DIV/0!</v>
      </c>
    </row>
    <row r="207" spans="1:6">
      <c r="A207" s="51" t="s">
        <v>110</v>
      </c>
      <c r="B207" s="51" t="s">
        <v>190</v>
      </c>
      <c r="C207" s="55" t="s">
        <v>111</v>
      </c>
      <c r="D207" s="44"/>
      <c r="E207" s="44">
        <v>60000</v>
      </c>
      <c r="F207" s="45" t="e">
        <f t="shared" si="3"/>
        <v>#DIV/0!</v>
      </c>
    </row>
    <row r="208" spans="1:6">
      <c r="A208" s="51" t="s">
        <v>114</v>
      </c>
      <c r="B208" s="51" t="s">
        <v>190</v>
      </c>
      <c r="C208" s="55" t="s">
        <v>115</v>
      </c>
      <c r="D208" s="44"/>
      <c r="E208" s="44">
        <v>130000</v>
      </c>
      <c r="F208" s="45" t="e">
        <f t="shared" si="3"/>
        <v>#DIV/0!</v>
      </c>
    </row>
    <row r="209" spans="1:6">
      <c r="A209" s="51" t="s">
        <v>118</v>
      </c>
      <c r="B209" s="51" t="s">
        <v>190</v>
      </c>
      <c r="C209" s="55" t="s">
        <v>119</v>
      </c>
      <c r="D209" s="44"/>
      <c r="E209" s="44">
        <v>65000</v>
      </c>
      <c r="F209" s="45" t="e">
        <f t="shared" si="3"/>
        <v>#DIV/0!</v>
      </c>
    </row>
    <row r="210" spans="1:6">
      <c r="A210" s="51" t="s">
        <v>209</v>
      </c>
      <c r="B210" s="51" t="s">
        <v>190</v>
      </c>
      <c r="C210" s="55" t="s">
        <v>121</v>
      </c>
      <c r="D210" s="42"/>
      <c r="E210" s="42">
        <f>E211</f>
        <v>240000</v>
      </c>
      <c r="F210" s="43" t="e">
        <f t="shared" si="3"/>
        <v>#DIV/0!</v>
      </c>
    </row>
    <row r="211" spans="1:6">
      <c r="A211" s="51" t="s">
        <v>120</v>
      </c>
      <c r="B211" s="51" t="s">
        <v>190</v>
      </c>
      <c r="C211" s="55" t="s">
        <v>121</v>
      </c>
      <c r="D211" s="44"/>
      <c r="E211" s="44">
        <v>240000</v>
      </c>
      <c r="F211" s="45" t="e">
        <f t="shared" si="3"/>
        <v>#DIV/0!</v>
      </c>
    </row>
    <row r="212" spans="1:6">
      <c r="A212" s="51" t="s">
        <v>210</v>
      </c>
      <c r="B212" s="51" t="s">
        <v>190</v>
      </c>
      <c r="C212" s="55" t="s">
        <v>131</v>
      </c>
      <c r="D212" s="42"/>
      <c r="E212" s="42">
        <f>SUM(E213:E214)</f>
        <v>75000</v>
      </c>
      <c r="F212" s="43" t="e">
        <f t="shared" si="3"/>
        <v>#DIV/0!</v>
      </c>
    </row>
    <row r="213" spans="1:6">
      <c r="A213" s="51" t="s">
        <v>124</v>
      </c>
      <c r="B213" s="51" t="s">
        <v>190</v>
      </c>
      <c r="C213" s="55" t="s">
        <v>125</v>
      </c>
      <c r="D213" s="44"/>
      <c r="E213" s="44">
        <v>60000</v>
      </c>
      <c r="F213" s="45" t="e">
        <f t="shared" si="3"/>
        <v>#DIV/0!</v>
      </c>
    </row>
    <row r="214" spans="1:6">
      <c r="A214" s="51" t="s">
        <v>130</v>
      </c>
      <c r="B214" s="51" t="s">
        <v>190</v>
      </c>
      <c r="C214" s="55" t="s">
        <v>131</v>
      </c>
      <c r="D214" s="44"/>
      <c r="E214" s="44">
        <v>15000</v>
      </c>
      <c r="F214" s="45" t="e">
        <f t="shared" si="3"/>
        <v>#DIV/0!</v>
      </c>
    </row>
    <row r="215" spans="1:6" s="50" customFormat="1" ht="30" customHeight="1">
      <c r="A215" s="38" t="s">
        <v>191</v>
      </c>
      <c r="B215" s="38" t="s">
        <v>69</v>
      </c>
      <c r="C215" s="54" t="s">
        <v>192</v>
      </c>
      <c r="D215" s="48">
        <v>310000</v>
      </c>
      <c r="E215" s="48">
        <f>SUM(E216,E218,E220)</f>
        <v>307000</v>
      </c>
      <c r="F215" s="49">
        <f t="shared" si="3"/>
        <v>0.99032258064516132</v>
      </c>
    </row>
    <row r="216" spans="1:6">
      <c r="A216" s="51" t="s">
        <v>223</v>
      </c>
      <c r="B216" s="51" t="s">
        <v>69</v>
      </c>
      <c r="C216" s="55" t="s">
        <v>224</v>
      </c>
      <c r="D216" s="42">
        <v>10000</v>
      </c>
      <c r="E216" s="42">
        <f>E217</f>
        <v>7000</v>
      </c>
      <c r="F216" s="43">
        <f t="shared" si="3"/>
        <v>0.7</v>
      </c>
    </row>
    <row r="217" spans="1:6">
      <c r="A217" s="51" t="s">
        <v>193</v>
      </c>
      <c r="B217" s="51" t="s">
        <v>69</v>
      </c>
      <c r="C217" s="55" t="s">
        <v>194</v>
      </c>
      <c r="D217" s="44">
        <v>10000</v>
      </c>
      <c r="E217" s="44">
        <v>7000</v>
      </c>
      <c r="F217" s="45">
        <f t="shared" si="3"/>
        <v>0.7</v>
      </c>
    </row>
    <row r="218" spans="1:6">
      <c r="A218" s="51" t="s">
        <v>215</v>
      </c>
      <c r="B218" s="51" t="s">
        <v>69</v>
      </c>
      <c r="C218" s="55" t="s">
        <v>216</v>
      </c>
      <c r="D218" s="42">
        <v>100000</v>
      </c>
      <c r="E218" s="42">
        <f>E219</f>
        <v>100000</v>
      </c>
      <c r="F218" s="43">
        <f t="shared" si="3"/>
        <v>1</v>
      </c>
    </row>
    <row r="219" spans="1:6">
      <c r="A219" s="51" t="s">
        <v>138</v>
      </c>
      <c r="B219" s="51" t="s">
        <v>69</v>
      </c>
      <c r="C219" s="55" t="s">
        <v>139</v>
      </c>
      <c r="D219" s="44">
        <v>100000</v>
      </c>
      <c r="E219" s="44">
        <v>100000</v>
      </c>
      <c r="F219" s="45">
        <f t="shared" si="3"/>
        <v>1</v>
      </c>
    </row>
    <row r="220" spans="1:6">
      <c r="A220" s="51" t="s">
        <v>225</v>
      </c>
      <c r="B220" s="51" t="s">
        <v>69</v>
      </c>
      <c r="C220" s="55" t="s">
        <v>226</v>
      </c>
      <c r="D220" s="42">
        <v>200000</v>
      </c>
      <c r="E220" s="42">
        <f>E221</f>
        <v>200000</v>
      </c>
      <c r="F220" s="43">
        <f t="shared" si="3"/>
        <v>1</v>
      </c>
    </row>
    <row r="221" spans="1:6">
      <c r="A221" s="51" t="s">
        <v>195</v>
      </c>
      <c r="B221" s="51" t="s">
        <v>69</v>
      </c>
      <c r="C221" s="55" t="s">
        <v>196</v>
      </c>
      <c r="D221" s="44">
        <v>200000</v>
      </c>
      <c r="E221" s="44">
        <v>200000</v>
      </c>
      <c r="F221" s="45">
        <f t="shared" si="3"/>
        <v>1</v>
      </c>
    </row>
    <row r="222" spans="1:6">
      <c r="C222" s="56"/>
      <c r="E222" s="63">
        <f>SUM(E13+E7+E10+E60+E76+E81+E86+E91+E98+E112+E122+E130+E142+E145+E160+E191+E194+E199+E202+E215)</f>
        <v>78022051</v>
      </c>
    </row>
    <row r="223" spans="1:6">
      <c r="C223" s="56"/>
    </row>
    <row r="224" spans="1:6">
      <c r="C224" s="56"/>
    </row>
    <row r="225" spans="3:3">
      <c r="C225" s="56"/>
    </row>
    <row r="226" spans="3:3">
      <c r="C226" s="56"/>
    </row>
    <row r="227" spans="3:3">
      <c r="C227" s="56"/>
    </row>
    <row r="228" spans="3:3">
      <c r="C228" s="56"/>
    </row>
    <row r="229" spans="3:3">
      <c r="C229" s="56"/>
    </row>
    <row r="230" spans="3:3">
      <c r="C230" s="56"/>
    </row>
    <row r="231" spans="3:3">
      <c r="C231" s="56"/>
    </row>
    <row r="232" spans="3:3">
      <c r="C232" s="56"/>
    </row>
    <row r="233" spans="3:3">
      <c r="C233" s="56"/>
    </row>
    <row r="234" spans="3:3">
      <c r="C234" s="56"/>
    </row>
    <row r="235" spans="3:3">
      <c r="C235" s="56"/>
    </row>
    <row r="236" spans="3:3">
      <c r="C236" s="56"/>
    </row>
    <row r="237" spans="3:3">
      <c r="C237" s="56"/>
    </row>
    <row r="238" spans="3:3">
      <c r="C238" s="56"/>
    </row>
    <row r="239" spans="3:3">
      <c r="C239" s="56"/>
    </row>
    <row r="240" spans="3:3">
      <c r="C240" s="56"/>
    </row>
    <row r="241" spans="3:3">
      <c r="C241" s="56"/>
    </row>
    <row r="242" spans="3:3">
      <c r="C242" s="56"/>
    </row>
    <row r="243" spans="3:3">
      <c r="C243" s="56"/>
    </row>
    <row r="244" spans="3:3">
      <c r="C244" s="56"/>
    </row>
    <row r="245" spans="3:3">
      <c r="C245" s="56"/>
    </row>
    <row r="246" spans="3:3">
      <c r="C246" s="56"/>
    </row>
    <row r="247" spans="3:3">
      <c r="C247" s="56"/>
    </row>
    <row r="248" spans="3:3">
      <c r="C248" s="56"/>
    </row>
    <row r="249" spans="3:3">
      <c r="C249" s="56"/>
    </row>
    <row r="250" spans="3:3">
      <c r="C250" s="56"/>
    </row>
    <row r="251" spans="3:3">
      <c r="C251" s="56"/>
    </row>
    <row r="252" spans="3:3">
      <c r="C252" s="56"/>
    </row>
    <row r="253" spans="3:3">
      <c r="C253" s="56"/>
    </row>
    <row r="254" spans="3:3">
      <c r="C254" s="56"/>
    </row>
    <row r="255" spans="3:3">
      <c r="C255" s="56"/>
    </row>
    <row r="256" spans="3:3">
      <c r="C256" s="56"/>
    </row>
    <row r="257" spans="3:3">
      <c r="C257" s="56"/>
    </row>
    <row r="258" spans="3:3">
      <c r="C258" s="56"/>
    </row>
  </sheetData>
  <pageMargins left="0.74803149606299213" right="0.74803149606299213" top="0.98425196850393704" bottom="0.98425196850393704" header="0.51181102362204722" footer="0.51181102362204722"/>
  <pageSetup paperSize="9" scale="88" fitToHeight="0" orientation="portrait" r:id="rId1"/>
  <headerFooter alignWithMargins="0">
    <oddFooter>&amp;LFinancijski plan Središnjeg državnog ureda za Hrvate izvan Republike Hrvatske za 2020.&amp;R&amp;P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258"/>
  <sheetViews>
    <sheetView showGridLines="0" topLeftCell="A2" zoomScale="90" zoomScaleNormal="90" workbookViewId="0">
      <selection activeCell="E36" sqref="E36"/>
    </sheetView>
  </sheetViews>
  <sheetFormatPr defaultRowHeight="12.75"/>
  <cols>
    <col min="1" max="1" width="13.1640625" style="35" customWidth="1"/>
    <col min="2" max="2" width="11.33203125" style="62" customWidth="1"/>
    <col min="3" max="3" width="58" style="57" customWidth="1"/>
    <col min="4" max="5" width="14.5" style="37" customWidth="1"/>
    <col min="6" max="6" width="11.6640625" style="35" bestFit="1" customWidth="1"/>
    <col min="7" max="7" width="25.83203125" style="37" bestFit="1" customWidth="1"/>
    <col min="8" max="8" width="26.83203125" style="37" bestFit="1" customWidth="1"/>
    <col min="9" max="9" width="11.1640625" style="37" bestFit="1" customWidth="1"/>
    <col min="10" max="10" width="31.33203125" style="37" bestFit="1" customWidth="1"/>
    <col min="11" max="11" width="33" style="37" bestFit="1" customWidth="1"/>
    <col min="12" max="12" width="24.6640625" style="37" bestFit="1" customWidth="1"/>
    <col min="13" max="13" width="14" style="37" bestFit="1" customWidth="1"/>
    <col min="14" max="14" width="23.1640625" style="37" bestFit="1" customWidth="1"/>
    <col min="15" max="15" width="25.83203125" style="37" bestFit="1" customWidth="1"/>
    <col min="16" max="16" width="31" style="37" bestFit="1" customWidth="1"/>
    <col min="17" max="17" width="11.1640625" style="37" bestFit="1" customWidth="1"/>
    <col min="18" max="18" width="14.1640625" style="37" bestFit="1" customWidth="1"/>
    <col min="19" max="19" width="19.1640625" style="37" bestFit="1" customWidth="1"/>
    <col min="20" max="20" width="40.5" style="37" bestFit="1" customWidth="1"/>
    <col min="21" max="21" width="31.33203125" style="37" bestFit="1" customWidth="1"/>
    <col min="22" max="22" width="26.1640625" style="37" bestFit="1" customWidth="1"/>
    <col min="23" max="23" width="19.1640625" style="37" bestFit="1" customWidth="1"/>
    <col min="24" max="24" width="37" style="37" bestFit="1" customWidth="1"/>
    <col min="25" max="25" width="26.6640625" style="37" bestFit="1" customWidth="1"/>
    <col min="26" max="26" width="47.33203125" style="37" bestFit="1" customWidth="1"/>
    <col min="27" max="27" width="18.33203125" style="37" bestFit="1" customWidth="1"/>
    <col min="28" max="28" width="9.1640625" style="37" customWidth="1"/>
    <col min="29" max="29" width="9.5" style="37" customWidth="1"/>
    <col min="30" max="30" width="17.83203125" style="37" bestFit="1" customWidth="1"/>
    <col min="31" max="31" width="29.5" style="37" bestFit="1" customWidth="1"/>
    <col min="32" max="32" width="43.6640625" style="37" bestFit="1" customWidth="1"/>
    <col min="33" max="33" width="39.1640625" style="37" bestFit="1" customWidth="1"/>
    <col min="34" max="34" width="14.83203125" style="37" bestFit="1" customWidth="1"/>
    <col min="35" max="35" width="18.83203125" style="37" customWidth="1"/>
    <col min="36" max="36" width="25.83203125" style="37" bestFit="1" customWidth="1"/>
    <col min="37" max="37" width="26.83203125" style="37" bestFit="1" customWidth="1"/>
    <col min="38" max="38" width="11.1640625" style="37" bestFit="1" customWidth="1"/>
    <col min="39" max="39" width="31.33203125" style="37" bestFit="1" customWidth="1"/>
    <col min="40" max="40" width="33" style="37" bestFit="1" customWidth="1"/>
    <col min="41" max="41" width="24.6640625" style="37" bestFit="1" customWidth="1"/>
    <col min="42" max="42" width="14" style="37" bestFit="1" customWidth="1"/>
    <col min="43" max="43" width="23.1640625" style="37" bestFit="1" customWidth="1"/>
    <col min="44" max="44" width="25.83203125" style="37" bestFit="1" customWidth="1"/>
    <col min="45" max="45" width="31" style="37" bestFit="1" customWidth="1"/>
    <col min="46" max="46" width="11.1640625" style="37" bestFit="1" customWidth="1"/>
    <col min="47" max="47" width="14.1640625" style="37" bestFit="1" customWidth="1"/>
    <col min="48" max="48" width="19.1640625" style="37" bestFit="1" customWidth="1"/>
    <col min="49" max="49" width="40.5" style="37" bestFit="1" customWidth="1"/>
    <col min="50" max="50" width="31.33203125" style="37" bestFit="1" customWidth="1"/>
    <col min="51" max="51" width="26.1640625" style="37" bestFit="1" customWidth="1"/>
    <col min="52" max="52" width="19.1640625" style="37" bestFit="1" customWidth="1"/>
    <col min="53" max="53" width="37" style="37" bestFit="1" customWidth="1"/>
    <col min="54" max="54" width="26.6640625" style="37" bestFit="1" customWidth="1"/>
    <col min="55" max="55" width="47.33203125" style="37" bestFit="1" customWidth="1"/>
    <col min="56" max="56" width="18.33203125" style="37" bestFit="1" customWidth="1"/>
    <col min="57" max="57" width="9.5" style="37" customWidth="1"/>
    <col min="58" max="58" width="17.83203125" style="37" bestFit="1" customWidth="1"/>
    <col min="59" max="59" width="29.5" style="37" bestFit="1" customWidth="1"/>
    <col min="60" max="60" width="43.6640625" style="37" bestFit="1" customWidth="1"/>
    <col min="61" max="61" width="39.1640625" style="37" bestFit="1" customWidth="1"/>
    <col min="62" max="62" width="14.83203125" style="37" bestFit="1" customWidth="1"/>
    <col min="63" max="16384" width="9.33203125" style="37"/>
  </cols>
  <sheetData>
    <row r="1" spans="1:6" hidden="1">
      <c r="A1" s="33" t="s">
        <v>1</v>
      </c>
      <c r="B1" s="59"/>
      <c r="C1" s="53"/>
      <c r="D1" s="32"/>
      <c r="E1" s="32"/>
    </row>
    <row r="2" spans="1:6" s="34" customFormat="1" ht="55.5" customHeight="1">
      <c r="A2" s="38" t="s">
        <v>45</v>
      </c>
      <c r="B2" s="38" t="s">
        <v>227</v>
      </c>
      <c r="C2" s="54" t="s">
        <v>49</v>
      </c>
      <c r="D2" s="39" t="s">
        <v>228</v>
      </c>
      <c r="E2" s="39" t="s">
        <v>230</v>
      </c>
      <c r="F2" s="39" t="s">
        <v>229</v>
      </c>
    </row>
    <row r="3" spans="1:6" s="36" customFormat="1">
      <c r="A3" s="58">
        <v>1</v>
      </c>
      <c r="B3" s="60">
        <v>2</v>
      </c>
      <c r="C3" s="58">
        <v>3</v>
      </c>
      <c r="D3" s="40">
        <v>4</v>
      </c>
      <c r="E3" s="40">
        <v>5</v>
      </c>
      <c r="F3" s="40">
        <v>6</v>
      </c>
    </row>
    <row r="4" spans="1:6" ht="24.75" customHeight="1">
      <c r="A4" s="41"/>
      <c r="B4" s="61"/>
      <c r="C4" s="52" t="s">
        <v>231</v>
      </c>
      <c r="D4" s="48">
        <v>75243481</v>
      </c>
      <c r="E4" s="48">
        <v>78022051</v>
      </c>
      <c r="F4" s="49">
        <f t="shared" ref="F4" si="0">E4/D4</f>
        <v>1.0369277173659734</v>
      </c>
    </row>
    <row r="5" spans="1:6" ht="25.5">
      <c r="A5" s="65" t="s">
        <v>46</v>
      </c>
      <c r="B5" s="65" t="s">
        <v>235</v>
      </c>
      <c r="C5" s="66" t="s">
        <v>50</v>
      </c>
      <c r="D5" s="69">
        <v>75243481</v>
      </c>
      <c r="E5" s="69">
        <v>78022051</v>
      </c>
      <c r="F5" s="70">
        <f t="shared" ref="F5:F65" si="1">E5/D5</f>
        <v>1.0369277173659734</v>
      </c>
    </row>
    <row r="6" spans="1:6" ht="25.5">
      <c r="A6" s="64" t="s">
        <v>232</v>
      </c>
      <c r="B6" s="64" t="s">
        <v>235</v>
      </c>
      <c r="C6" s="67" t="s">
        <v>147</v>
      </c>
      <c r="D6" s="68">
        <v>75243481</v>
      </c>
      <c r="E6" s="68">
        <v>78022051</v>
      </c>
      <c r="F6" s="71">
        <f t="shared" ref="F6" si="2">E6/D6</f>
        <v>1.0369277173659734</v>
      </c>
    </row>
    <row r="7" spans="1:6" s="50" customFormat="1" ht="30" customHeight="1">
      <c r="A7" s="38" t="s">
        <v>67</v>
      </c>
      <c r="B7" s="38">
        <v>11</v>
      </c>
      <c r="C7" s="54" t="s">
        <v>68</v>
      </c>
      <c r="D7" s="48">
        <v>8100000</v>
      </c>
      <c r="E7" s="48">
        <v>8100000</v>
      </c>
      <c r="F7" s="49">
        <f t="shared" si="1"/>
        <v>1</v>
      </c>
    </row>
    <row r="8" spans="1:6">
      <c r="A8" s="51" t="s">
        <v>197</v>
      </c>
      <c r="B8" s="51">
        <v>11</v>
      </c>
      <c r="C8" s="55" t="s">
        <v>71</v>
      </c>
      <c r="D8" s="42">
        <v>8100000</v>
      </c>
      <c r="E8" s="42">
        <v>8100000</v>
      </c>
      <c r="F8" s="43">
        <f t="shared" si="1"/>
        <v>1</v>
      </c>
    </row>
    <row r="9" spans="1:6">
      <c r="A9" s="51" t="s">
        <v>70</v>
      </c>
      <c r="B9" s="51">
        <v>11</v>
      </c>
      <c r="C9" s="55" t="s">
        <v>71</v>
      </c>
      <c r="D9" s="44">
        <v>8100000</v>
      </c>
      <c r="E9" s="44">
        <v>8100000</v>
      </c>
      <c r="F9" s="45">
        <f t="shared" si="1"/>
        <v>1</v>
      </c>
    </row>
    <row r="10" spans="1:6" s="50" customFormat="1" ht="30" customHeight="1">
      <c r="A10" s="38" t="s">
        <v>72</v>
      </c>
      <c r="B10" s="38">
        <v>11</v>
      </c>
      <c r="C10" s="54" t="s">
        <v>73</v>
      </c>
      <c r="D10" s="48">
        <v>2700000</v>
      </c>
      <c r="E10" s="48">
        <v>2700000</v>
      </c>
      <c r="F10" s="49">
        <f t="shared" si="1"/>
        <v>1</v>
      </c>
    </row>
    <row r="11" spans="1:6">
      <c r="A11" s="51" t="s">
        <v>197</v>
      </c>
      <c r="B11" s="51">
        <v>11</v>
      </c>
      <c r="C11" s="55" t="s">
        <v>71</v>
      </c>
      <c r="D11" s="42">
        <v>2700000</v>
      </c>
      <c r="E11" s="42">
        <v>2700000</v>
      </c>
      <c r="F11" s="43">
        <f t="shared" si="1"/>
        <v>1</v>
      </c>
    </row>
    <row r="12" spans="1:6">
      <c r="A12" s="51" t="s">
        <v>70</v>
      </c>
      <c r="B12" s="51">
        <v>11</v>
      </c>
      <c r="C12" s="55" t="s">
        <v>71</v>
      </c>
      <c r="D12" s="44">
        <v>2700000</v>
      </c>
      <c r="E12" s="44">
        <v>2700000</v>
      </c>
      <c r="F12" s="45">
        <f t="shared" si="1"/>
        <v>1</v>
      </c>
    </row>
    <row r="13" spans="1:6" s="50" customFormat="1" ht="30" customHeight="1">
      <c r="A13" s="38" t="s">
        <v>74</v>
      </c>
      <c r="B13" s="38">
        <v>11</v>
      </c>
      <c r="C13" s="54" t="s">
        <v>75</v>
      </c>
      <c r="D13" s="48">
        <v>10656054</v>
      </c>
      <c r="E13" s="48">
        <v>11198000</v>
      </c>
      <c r="F13" s="49">
        <f t="shared" si="1"/>
        <v>1.0508580380692516</v>
      </c>
    </row>
    <row r="14" spans="1:6">
      <c r="A14" s="51" t="s">
        <v>198</v>
      </c>
      <c r="B14" s="51">
        <v>11</v>
      </c>
      <c r="C14" s="55" t="s">
        <v>199</v>
      </c>
      <c r="D14" s="42">
        <v>6300000</v>
      </c>
      <c r="E14" s="42">
        <v>7000000</v>
      </c>
      <c r="F14" s="43">
        <f t="shared" si="1"/>
        <v>1.1111111111111112</v>
      </c>
    </row>
    <row r="15" spans="1:6">
      <c r="A15" s="51" t="s">
        <v>76</v>
      </c>
      <c r="B15" s="51">
        <v>11</v>
      </c>
      <c r="C15" s="55" t="s">
        <v>77</v>
      </c>
      <c r="D15" s="44">
        <v>6200000</v>
      </c>
      <c r="E15" s="44">
        <v>6900000</v>
      </c>
      <c r="F15" s="45">
        <f t="shared" si="1"/>
        <v>1.1129032258064515</v>
      </c>
    </row>
    <row r="16" spans="1:6">
      <c r="A16" s="51" t="s">
        <v>78</v>
      </c>
      <c r="B16" s="51">
        <v>11</v>
      </c>
      <c r="C16" s="55" t="s">
        <v>79</v>
      </c>
      <c r="D16" s="44">
        <v>100000</v>
      </c>
      <c r="E16" s="44">
        <v>100000</v>
      </c>
      <c r="F16" s="45">
        <f t="shared" si="1"/>
        <v>1</v>
      </c>
    </row>
    <row r="17" spans="1:6">
      <c r="A17" s="51" t="s">
        <v>200</v>
      </c>
      <c r="B17" s="51">
        <v>11</v>
      </c>
      <c r="C17" s="55" t="s">
        <v>81</v>
      </c>
      <c r="D17" s="42">
        <v>200000</v>
      </c>
      <c r="E17" s="42">
        <v>200000</v>
      </c>
      <c r="F17" s="43">
        <f t="shared" si="1"/>
        <v>1</v>
      </c>
    </row>
    <row r="18" spans="1:6">
      <c r="A18" s="51" t="s">
        <v>80</v>
      </c>
      <c r="B18" s="51">
        <v>11</v>
      </c>
      <c r="C18" s="55" t="s">
        <v>81</v>
      </c>
      <c r="D18" s="44">
        <v>200000</v>
      </c>
      <c r="E18" s="44">
        <v>200000</v>
      </c>
      <c r="F18" s="45">
        <f t="shared" si="1"/>
        <v>1</v>
      </c>
    </row>
    <row r="19" spans="1:6">
      <c r="A19" s="51" t="s">
        <v>201</v>
      </c>
      <c r="B19" s="51">
        <v>11</v>
      </c>
      <c r="C19" s="55" t="s">
        <v>202</v>
      </c>
      <c r="D19" s="42">
        <v>1099054</v>
      </c>
      <c r="E19" s="42">
        <v>1155000</v>
      </c>
      <c r="F19" s="43">
        <f t="shared" si="1"/>
        <v>1.0509037772484338</v>
      </c>
    </row>
    <row r="20" spans="1:6">
      <c r="A20" s="51" t="s">
        <v>82</v>
      </c>
      <c r="B20" s="51">
        <v>11</v>
      </c>
      <c r="C20" s="55" t="s">
        <v>83</v>
      </c>
      <c r="D20" s="44">
        <v>990000</v>
      </c>
      <c r="E20" s="44">
        <v>1155000</v>
      </c>
      <c r="F20" s="45">
        <f t="shared" si="1"/>
        <v>1.1666666666666667</v>
      </c>
    </row>
    <row r="21" spans="1:6" ht="25.5">
      <c r="A21" s="51" t="s">
        <v>84</v>
      </c>
      <c r="B21" s="51">
        <v>11</v>
      </c>
      <c r="C21" s="55" t="s">
        <v>85</v>
      </c>
      <c r="D21" s="44">
        <v>109054</v>
      </c>
      <c r="E21" s="46">
        <v>0</v>
      </c>
      <c r="F21" s="45">
        <f t="shared" si="1"/>
        <v>0</v>
      </c>
    </row>
    <row r="22" spans="1:6">
      <c r="A22" s="51" t="s">
        <v>203</v>
      </c>
      <c r="B22" s="51">
        <v>11</v>
      </c>
      <c r="C22" s="55" t="s">
        <v>204</v>
      </c>
      <c r="D22" s="42">
        <v>690000</v>
      </c>
      <c r="E22" s="42">
        <v>690000</v>
      </c>
      <c r="F22" s="43">
        <f t="shared" si="1"/>
        <v>1</v>
      </c>
    </row>
    <row r="23" spans="1:6">
      <c r="A23" s="51" t="s">
        <v>86</v>
      </c>
      <c r="B23" s="51">
        <v>11</v>
      </c>
      <c r="C23" s="55" t="s">
        <v>87</v>
      </c>
      <c r="D23" s="44">
        <v>450000</v>
      </c>
      <c r="E23" s="44">
        <v>450000</v>
      </c>
      <c r="F23" s="45">
        <f t="shared" si="1"/>
        <v>1</v>
      </c>
    </row>
    <row r="24" spans="1:6">
      <c r="A24" s="51" t="s">
        <v>88</v>
      </c>
      <c r="B24" s="51">
        <v>11</v>
      </c>
      <c r="C24" s="55" t="s">
        <v>89</v>
      </c>
      <c r="D24" s="44">
        <v>200000</v>
      </c>
      <c r="E24" s="44">
        <v>200000</v>
      </c>
      <c r="F24" s="45">
        <f t="shared" si="1"/>
        <v>1</v>
      </c>
    </row>
    <row r="25" spans="1:6">
      <c r="A25" s="51" t="s">
        <v>90</v>
      </c>
      <c r="B25" s="51">
        <v>11</v>
      </c>
      <c r="C25" s="55" t="s">
        <v>91</v>
      </c>
      <c r="D25" s="44">
        <v>30000</v>
      </c>
      <c r="E25" s="44">
        <v>30000</v>
      </c>
      <c r="F25" s="45">
        <f t="shared" si="1"/>
        <v>1</v>
      </c>
    </row>
    <row r="26" spans="1:6">
      <c r="A26" s="51" t="s">
        <v>92</v>
      </c>
      <c r="B26" s="51">
        <v>11</v>
      </c>
      <c r="C26" s="55" t="s">
        <v>93</v>
      </c>
      <c r="D26" s="44">
        <v>10000</v>
      </c>
      <c r="E26" s="44">
        <v>10000</v>
      </c>
      <c r="F26" s="45">
        <f t="shared" si="1"/>
        <v>1</v>
      </c>
    </row>
    <row r="27" spans="1:6">
      <c r="A27" s="51" t="s">
        <v>205</v>
      </c>
      <c r="B27" s="51">
        <v>11</v>
      </c>
      <c r="C27" s="55" t="s">
        <v>206</v>
      </c>
      <c r="D27" s="42">
        <v>435000</v>
      </c>
      <c r="E27" s="42">
        <v>305000</v>
      </c>
      <c r="F27" s="43">
        <f t="shared" si="1"/>
        <v>0.70114942528735635</v>
      </c>
    </row>
    <row r="28" spans="1:6">
      <c r="A28" s="51" t="s">
        <v>94</v>
      </c>
      <c r="B28" s="51">
        <v>11</v>
      </c>
      <c r="C28" s="55" t="s">
        <v>95</v>
      </c>
      <c r="D28" s="44">
        <v>125000</v>
      </c>
      <c r="E28" s="44">
        <v>60000</v>
      </c>
      <c r="F28" s="45">
        <f t="shared" si="1"/>
        <v>0.48</v>
      </c>
    </row>
    <row r="29" spans="1:6">
      <c r="A29" s="51" t="s">
        <v>96</v>
      </c>
      <c r="B29" s="51">
        <v>11</v>
      </c>
      <c r="C29" s="55" t="s">
        <v>97</v>
      </c>
      <c r="D29" s="44">
        <v>290000</v>
      </c>
      <c r="E29" s="44">
        <v>230000</v>
      </c>
      <c r="F29" s="45">
        <f t="shared" si="1"/>
        <v>0.7931034482758621</v>
      </c>
    </row>
    <row r="30" spans="1:6">
      <c r="A30" s="51" t="s">
        <v>98</v>
      </c>
      <c r="B30" s="51">
        <v>11</v>
      </c>
      <c r="C30" s="55" t="s">
        <v>99</v>
      </c>
      <c r="D30" s="44">
        <v>10000</v>
      </c>
      <c r="E30" s="44">
        <v>10000</v>
      </c>
      <c r="F30" s="45">
        <f t="shared" si="1"/>
        <v>1</v>
      </c>
    </row>
    <row r="31" spans="1:6">
      <c r="A31" s="51" t="s">
        <v>100</v>
      </c>
      <c r="B31" s="51">
        <v>11</v>
      </c>
      <c r="C31" s="55" t="s">
        <v>101</v>
      </c>
      <c r="D31" s="44">
        <v>10000</v>
      </c>
      <c r="E31" s="44">
        <v>5000</v>
      </c>
      <c r="F31" s="45">
        <f t="shared" si="1"/>
        <v>0.5</v>
      </c>
    </row>
    <row r="32" spans="1:6">
      <c r="A32" s="51" t="s">
        <v>207</v>
      </c>
      <c r="B32" s="51">
        <v>11</v>
      </c>
      <c r="C32" s="55" t="s">
        <v>208</v>
      </c>
      <c r="D32" s="42">
        <v>1635000</v>
      </c>
      <c r="E32" s="42">
        <v>1520000</v>
      </c>
      <c r="F32" s="43">
        <f t="shared" si="1"/>
        <v>0.92966360856269115</v>
      </c>
    </row>
    <row r="33" spans="1:6">
      <c r="A33" s="51" t="s">
        <v>102</v>
      </c>
      <c r="B33" s="51">
        <v>11</v>
      </c>
      <c r="C33" s="55" t="s">
        <v>103</v>
      </c>
      <c r="D33" s="44">
        <v>160000</v>
      </c>
      <c r="E33" s="44">
        <v>150000</v>
      </c>
      <c r="F33" s="45">
        <f t="shared" si="1"/>
        <v>0.9375</v>
      </c>
    </row>
    <row r="34" spans="1:6">
      <c r="A34" s="51" t="s">
        <v>104</v>
      </c>
      <c r="B34" s="51">
        <v>11</v>
      </c>
      <c r="C34" s="55" t="s">
        <v>105</v>
      </c>
      <c r="D34" s="44">
        <v>185000</v>
      </c>
      <c r="E34" s="44">
        <v>70000</v>
      </c>
      <c r="F34" s="45">
        <f t="shared" si="1"/>
        <v>0.3783783783783784</v>
      </c>
    </row>
    <row r="35" spans="1:6">
      <c r="A35" s="51" t="s">
        <v>106</v>
      </c>
      <c r="B35" s="51">
        <v>11</v>
      </c>
      <c r="C35" s="55" t="s">
        <v>107</v>
      </c>
      <c r="D35" s="44">
        <v>75000</v>
      </c>
      <c r="E35" s="44">
        <v>65000</v>
      </c>
      <c r="F35" s="45">
        <f t="shared" si="1"/>
        <v>0.8666666666666667</v>
      </c>
    </row>
    <row r="36" spans="1:6">
      <c r="A36" s="51" t="s">
        <v>108</v>
      </c>
      <c r="B36" s="51">
        <v>11</v>
      </c>
      <c r="C36" s="55" t="s">
        <v>109</v>
      </c>
      <c r="D36" s="44">
        <v>40000</v>
      </c>
      <c r="E36" s="44">
        <v>30000</v>
      </c>
      <c r="F36" s="45">
        <f t="shared" si="1"/>
        <v>0.75</v>
      </c>
    </row>
    <row r="37" spans="1:6">
      <c r="A37" s="51" t="s">
        <v>110</v>
      </c>
      <c r="B37" s="51">
        <v>11</v>
      </c>
      <c r="C37" s="55" t="s">
        <v>111</v>
      </c>
      <c r="D37" s="44">
        <v>400000</v>
      </c>
      <c r="E37" s="44">
        <v>470000</v>
      </c>
      <c r="F37" s="45">
        <f t="shared" si="1"/>
        <v>1.175</v>
      </c>
    </row>
    <row r="38" spans="1:6">
      <c r="A38" s="51" t="s">
        <v>112</v>
      </c>
      <c r="B38" s="51">
        <v>11</v>
      </c>
      <c r="C38" s="55" t="s">
        <v>113</v>
      </c>
      <c r="D38" s="44">
        <v>30000</v>
      </c>
      <c r="E38" s="44">
        <v>10000</v>
      </c>
      <c r="F38" s="45">
        <f t="shared" si="1"/>
        <v>0.33333333333333331</v>
      </c>
    </row>
    <row r="39" spans="1:6">
      <c r="A39" s="51" t="s">
        <v>114</v>
      </c>
      <c r="B39" s="51">
        <v>11</v>
      </c>
      <c r="C39" s="55" t="s">
        <v>115</v>
      </c>
      <c r="D39" s="44">
        <v>215000</v>
      </c>
      <c r="E39" s="44">
        <v>195000</v>
      </c>
      <c r="F39" s="45">
        <f t="shared" si="1"/>
        <v>0.90697674418604646</v>
      </c>
    </row>
    <row r="40" spans="1:6">
      <c r="A40" s="51" t="s">
        <v>116</v>
      </c>
      <c r="B40" s="51">
        <v>11</v>
      </c>
      <c r="C40" s="55" t="s">
        <v>117</v>
      </c>
      <c r="D40" s="44">
        <v>180000</v>
      </c>
      <c r="E40" s="44">
        <v>180000</v>
      </c>
      <c r="F40" s="45">
        <f t="shared" si="1"/>
        <v>1</v>
      </c>
    </row>
    <row r="41" spans="1:6">
      <c r="A41" s="51" t="s">
        <v>118</v>
      </c>
      <c r="B41" s="51">
        <v>11</v>
      </c>
      <c r="C41" s="55" t="s">
        <v>119</v>
      </c>
      <c r="D41" s="44">
        <v>350000</v>
      </c>
      <c r="E41" s="44">
        <v>350000</v>
      </c>
      <c r="F41" s="45">
        <f t="shared" si="1"/>
        <v>1</v>
      </c>
    </row>
    <row r="42" spans="1:6">
      <c r="A42" s="51" t="s">
        <v>209</v>
      </c>
      <c r="B42" s="51">
        <v>11</v>
      </c>
      <c r="C42" s="55" t="s">
        <v>121</v>
      </c>
      <c r="D42" s="42">
        <v>5000</v>
      </c>
      <c r="E42" s="42">
        <v>5000</v>
      </c>
      <c r="F42" s="43">
        <f t="shared" si="1"/>
        <v>1</v>
      </c>
    </row>
    <row r="43" spans="1:6">
      <c r="A43" s="51" t="s">
        <v>120</v>
      </c>
      <c r="B43" s="51">
        <v>11</v>
      </c>
      <c r="C43" s="55" t="s">
        <v>121</v>
      </c>
      <c r="D43" s="44">
        <v>5000</v>
      </c>
      <c r="E43" s="44">
        <v>5000</v>
      </c>
      <c r="F43" s="45">
        <f t="shared" si="1"/>
        <v>1</v>
      </c>
    </row>
    <row r="44" spans="1:6">
      <c r="A44" s="51" t="s">
        <v>210</v>
      </c>
      <c r="B44" s="51">
        <v>11</v>
      </c>
      <c r="C44" s="55" t="s">
        <v>131</v>
      </c>
      <c r="D44" s="42">
        <v>173000</v>
      </c>
      <c r="E44" s="42">
        <v>172000</v>
      </c>
      <c r="F44" s="43">
        <f t="shared" si="1"/>
        <v>0.9942196531791907</v>
      </c>
    </row>
    <row r="45" spans="1:6">
      <c r="A45" s="51" t="s">
        <v>122</v>
      </c>
      <c r="B45" s="51">
        <v>11</v>
      </c>
      <c r="C45" s="55" t="s">
        <v>123</v>
      </c>
      <c r="D45" s="44">
        <v>20000</v>
      </c>
      <c r="E45" s="44">
        <v>20000</v>
      </c>
      <c r="F45" s="45">
        <f t="shared" si="1"/>
        <v>1</v>
      </c>
    </row>
    <row r="46" spans="1:6">
      <c r="A46" s="51" t="s">
        <v>124</v>
      </c>
      <c r="B46" s="51">
        <v>11</v>
      </c>
      <c r="C46" s="55" t="s">
        <v>125</v>
      </c>
      <c r="D46" s="44">
        <v>130000</v>
      </c>
      <c r="E46" s="44">
        <v>130000</v>
      </c>
      <c r="F46" s="45">
        <f t="shared" si="1"/>
        <v>1</v>
      </c>
    </row>
    <row r="47" spans="1:6">
      <c r="A47" s="51" t="s">
        <v>126</v>
      </c>
      <c r="B47" s="51">
        <v>11</v>
      </c>
      <c r="C47" s="55" t="s">
        <v>127</v>
      </c>
      <c r="D47" s="44">
        <v>3000</v>
      </c>
      <c r="E47" s="44">
        <v>3000</v>
      </c>
      <c r="F47" s="45">
        <f t="shared" si="1"/>
        <v>1</v>
      </c>
    </row>
    <row r="48" spans="1:6">
      <c r="A48" s="51" t="s">
        <v>128</v>
      </c>
      <c r="B48" s="51">
        <v>11</v>
      </c>
      <c r="C48" s="55" t="s">
        <v>129</v>
      </c>
      <c r="D48" s="44">
        <v>15000</v>
      </c>
      <c r="E48" s="44">
        <v>15000</v>
      </c>
      <c r="F48" s="45">
        <f t="shared" si="1"/>
        <v>1</v>
      </c>
    </row>
    <row r="49" spans="1:6">
      <c r="A49" s="51" t="s">
        <v>130</v>
      </c>
      <c r="B49" s="51">
        <v>11</v>
      </c>
      <c r="C49" s="55" t="s">
        <v>131</v>
      </c>
      <c r="D49" s="44">
        <v>5000</v>
      </c>
      <c r="E49" s="44">
        <v>4000</v>
      </c>
      <c r="F49" s="45">
        <f t="shared" si="1"/>
        <v>0.8</v>
      </c>
    </row>
    <row r="50" spans="1:6">
      <c r="A50" s="51" t="s">
        <v>211</v>
      </c>
      <c r="B50" s="51">
        <v>11</v>
      </c>
      <c r="C50" s="55" t="s">
        <v>212</v>
      </c>
      <c r="D50" s="42">
        <v>4000</v>
      </c>
      <c r="E50" s="42">
        <v>11000</v>
      </c>
      <c r="F50" s="45">
        <f t="shared" si="1"/>
        <v>2.75</v>
      </c>
    </row>
    <row r="51" spans="1:6">
      <c r="A51" s="51" t="s">
        <v>132</v>
      </c>
      <c r="B51" s="51">
        <v>11</v>
      </c>
      <c r="C51" s="55" t="s">
        <v>133</v>
      </c>
      <c r="D51" s="44">
        <v>3000</v>
      </c>
      <c r="E51" s="44">
        <v>10000</v>
      </c>
      <c r="F51" s="45">
        <f t="shared" si="1"/>
        <v>3.3333333333333335</v>
      </c>
    </row>
    <row r="52" spans="1:6">
      <c r="A52" s="51" t="s">
        <v>134</v>
      </c>
      <c r="B52" s="51">
        <v>11</v>
      </c>
      <c r="C52" s="55" t="s">
        <v>135</v>
      </c>
      <c r="D52" s="44">
        <v>1000</v>
      </c>
      <c r="E52" s="44">
        <v>1000</v>
      </c>
      <c r="F52" s="45">
        <f t="shared" si="1"/>
        <v>1</v>
      </c>
    </row>
    <row r="53" spans="1:6">
      <c r="A53" s="51" t="s">
        <v>213</v>
      </c>
      <c r="B53" s="51">
        <v>11</v>
      </c>
      <c r="C53" s="55" t="s">
        <v>214</v>
      </c>
      <c r="D53" s="42">
        <v>25000</v>
      </c>
      <c r="E53" s="42">
        <v>60000</v>
      </c>
      <c r="F53" s="45">
        <f t="shared" si="1"/>
        <v>2.4</v>
      </c>
    </row>
    <row r="54" spans="1:6">
      <c r="A54" s="51" t="s">
        <v>136</v>
      </c>
      <c r="B54" s="51">
        <v>11</v>
      </c>
      <c r="C54" s="55" t="s">
        <v>137</v>
      </c>
      <c r="D54" s="44">
        <v>25000</v>
      </c>
      <c r="E54" s="44">
        <v>60000</v>
      </c>
      <c r="F54" s="45">
        <f t="shared" si="1"/>
        <v>2.4</v>
      </c>
    </row>
    <row r="55" spans="1:6">
      <c r="A55" s="51" t="s">
        <v>215</v>
      </c>
      <c r="B55" s="51">
        <v>11</v>
      </c>
      <c r="C55" s="55" t="s">
        <v>216</v>
      </c>
      <c r="D55" s="42">
        <v>90000</v>
      </c>
      <c r="E55" s="42">
        <v>80000</v>
      </c>
      <c r="F55" s="45">
        <f t="shared" si="1"/>
        <v>0.88888888888888884</v>
      </c>
    </row>
    <row r="56" spans="1:6">
      <c r="A56" s="51" t="s">
        <v>138</v>
      </c>
      <c r="B56" s="51">
        <v>11</v>
      </c>
      <c r="C56" s="55" t="s">
        <v>139</v>
      </c>
      <c r="D56" s="44">
        <v>45000</v>
      </c>
      <c r="E56" s="44">
        <v>40000</v>
      </c>
      <c r="F56" s="45">
        <f t="shared" si="1"/>
        <v>0.88888888888888884</v>
      </c>
    </row>
    <row r="57" spans="1:6">
      <c r="A57" s="51" t="s">
        <v>140</v>
      </c>
      <c r="B57" s="51">
        <v>11</v>
      </c>
      <c r="C57" s="55" t="s">
        <v>141</v>
      </c>
      <c r="D57" s="44">
        <v>25000</v>
      </c>
      <c r="E57" s="44">
        <v>20000</v>
      </c>
      <c r="F57" s="45">
        <f t="shared" si="1"/>
        <v>0.8</v>
      </c>
    </row>
    <row r="58" spans="1:6">
      <c r="A58" s="51" t="s">
        <v>142</v>
      </c>
      <c r="B58" s="51">
        <v>11</v>
      </c>
      <c r="C58" s="55" t="s">
        <v>143</v>
      </c>
      <c r="D58" s="44">
        <v>15000</v>
      </c>
      <c r="E58" s="44">
        <v>15000</v>
      </c>
      <c r="F58" s="45">
        <f t="shared" si="1"/>
        <v>1</v>
      </c>
    </row>
    <row r="59" spans="1:6">
      <c r="A59" s="51" t="s">
        <v>144</v>
      </c>
      <c r="B59" s="51">
        <v>11</v>
      </c>
      <c r="C59" s="55" t="s">
        <v>145</v>
      </c>
      <c r="D59" s="44">
        <v>5000</v>
      </c>
      <c r="E59" s="44">
        <v>5000</v>
      </c>
      <c r="F59" s="45">
        <f t="shared" si="1"/>
        <v>1</v>
      </c>
    </row>
    <row r="60" spans="1:6" s="50" customFormat="1" ht="30" customHeight="1">
      <c r="A60" s="38" t="s">
        <v>146</v>
      </c>
      <c r="B60" s="38">
        <v>11.41</v>
      </c>
      <c r="C60" s="54" t="s">
        <v>147</v>
      </c>
      <c r="D60" s="48">
        <v>3203000</v>
      </c>
      <c r="E60" s="48">
        <v>4524329</v>
      </c>
      <c r="F60" s="49">
        <f t="shared" si="1"/>
        <v>1.4125285669684671</v>
      </c>
    </row>
    <row r="61" spans="1:6">
      <c r="A61" s="51" t="s">
        <v>197</v>
      </c>
      <c r="B61" s="51">
        <v>11</v>
      </c>
      <c r="C61" s="55" t="s">
        <v>71</v>
      </c>
      <c r="D61" s="42">
        <v>10000</v>
      </c>
      <c r="E61" s="42">
        <v>10000</v>
      </c>
      <c r="F61" s="43">
        <f t="shared" si="1"/>
        <v>1</v>
      </c>
    </row>
    <row r="62" spans="1:6">
      <c r="A62" s="51" t="s">
        <v>70</v>
      </c>
      <c r="B62" s="51">
        <v>11</v>
      </c>
      <c r="C62" s="55" t="s">
        <v>71</v>
      </c>
      <c r="D62" s="44">
        <v>10000</v>
      </c>
      <c r="E62" s="44">
        <v>10000</v>
      </c>
      <c r="F62" s="45">
        <f t="shared" si="1"/>
        <v>1</v>
      </c>
    </row>
    <row r="63" spans="1:6">
      <c r="A63" s="51" t="s">
        <v>217</v>
      </c>
      <c r="B63" s="51">
        <v>11</v>
      </c>
      <c r="C63" s="55" t="s">
        <v>218</v>
      </c>
      <c r="D63" s="42"/>
      <c r="E63" s="42">
        <v>20000</v>
      </c>
      <c r="F63" s="43" t="e">
        <f t="shared" si="1"/>
        <v>#DIV/0!</v>
      </c>
    </row>
    <row r="64" spans="1:6" ht="25.5">
      <c r="A64" s="51" t="s">
        <v>148</v>
      </c>
      <c r="B64" s="51">
        <v>11</v>
      </c>
      <c r="C64" s="55" t="s">
        <v>149</v>
      </c>
      <c r="D64" s="44"/>
      <c r="E64" s="44">
        <v>20000</v>
      </c>
      <c r="F64" s="45" t="e">
        <f t="shared" si="1"/>
        <v>#DIV/0!</v>
      </c>
    </row>
    <row r="65" spans="1:6">
      <c r="A65" s="51" t="s">
        <v>219</v>
      </c>
      <c r="B65" s="51">
        <v>11</v>
      </c>
      <c r="C65" s="55" t="s">
        <v>220</v>
      </c>
      <c r="D65" s="42">
        <v>15000</v>
      </c>
      <c r="E65" s="42">
        <v>40000</v>
      </c>
      <c r="F65" s="43">
        <f t="shared" si="1"/>
        <v>2.6666666666666665</v>
      </c>
    </row>
    <row r="66" spans="1:6" ht="25.5">
      <c r="A66" s="51" t="s">
        <v>150</v>
      </c>
      <c r="B66" s="51">
        <v>11</v>
      </c>
      <c r="C66" s="55" t="s">
        <v>151</v>
      </c>
      <c r="D66" s="44">
        <v>15000</v>
      </c>
      <c r="E66" s="44">
        <v>40000</v>
      </c>
      <c r="F66" s="45">
        <f t="shared" ref="F66:F121" si="3">E66/D66</f>
        <v>2.6666666666666665</v>
      </c>
    </row>
    <row r="67" spans="1:6">
      <c r="A67" s="51" t="s">
        <v>221</v>
      </c>
      <c r="B67" s="51">
        <v>11</v>
      </c>
      <c r="C67" s="55" t="s">
        <v>222</v>
      </c>
      <c r="D67" s="42">
        <v>105000</v>
      </c>
      <c r="E67" s="42">
        <v>630000</v>
      </c>
      <c r="F67" s="43">
        <f t="shared" si="3"/>
        <v>6</v>
      </c>
    </row>
    <row r="68" spans="1:6">
      <c r="A68" s="51" t="s">
        <v>152</v>
      </c>
      <c r="B68" s="51">
        <v>11</v>
      </c>
      <c r="C68" s="55" t="s">
        <v>153</v>
      </c>
      <c r="D68" s="44">
        <v>105000</v>
      </c>
      <c r="E68" s="44">
        <v>630000</v>
      </c>
      <c r="F68" s="45">
        <f t="shared" si="3"/>
        <v>6</v>
      </c>
    </row>
    <row r="69" spans="1:6">
      <c r="A69" s="51" t="s">
        <v>211</v>
      </c>
      <c r="B69" s="51">
        <v>41</v>
      </c>
      <c r="C69" s="55" t="s">
        <v>212</v>
      </c>
      <c r="D69" s="42">
        <v>3000</v>
      </c>
      <c r="E69" s="47">
        <v>0</v>
      </c>
      <c r="F69" s="43">
        <f t="shared" si="3"/>
        <v>0</v>
      </c>
    </row>
    <row r="70" spans="1:6">
      <c r="A70" s="51" t="s">
        <v>132</v>
      </c>
      <c r="B70" s="51">
        <v>41</v>
      </c>
      <c r="C70" s="55" t="s">
        <v>133</v>
      </c>
      <c r="D70" s="44">
        <v>3000</v>
      </c>
      <c r="E70" s="46">
        <v>0</v>
      </c>
      <c r="F70" s="45">
        <f t="shared" si="3"/>
        <v>0</v>
      </c>
    </row>
    <row r="71" spans="1:6">
      <c r="A71" s="51" t="s">
        <v>213</v>
      </c>
      <c r="B71" s="51">
        <v>41</v>
      </c>
      <c r="C71" s="55" t="s">
        <v>214</v>
      </c>
      <c r="D71" s="42">
        <v>10000</v>
      </c>
      <c r="E71" s="42">
        <v>10000</v>
      </c>
      <c r="F71" s="43">
        <f t="shared" si="3"/>
        <v>1</v>
      </c>
    </row>
    <row r="72" spans="1:6">
      <c r="A72" s="51" t="s">
        <v>136</v>
      </c>
      <c r="B72" s="51">
        <v>41</v>
      </c>
      <c r="C72" s="55" t="s">
        <v>137</v>
      </c>
      <c r="D72" s="44">
        <v>10000</v>
      </c>
      <c r="E72" s="44">
        <v>10000</v>
      </c>
      <c r="F72" s="45">
        <f t="shared" si="3"/>
        <v>1</v>
      </c>
    </row>
    <row r="73" spans="1:6">
      <c r="A73" s="51" t="s">
        <v>221</v>
      </c>
      <c r="B73" s="51">
        <v>41</v>
      </c>
      <c r="C73" s="55" t="s">
        <v>222</v>
      </c>
      <c r="D73" s="42">
        <v>3060000</v>
      </c>
      <c r="E73" s="42">
        <v>3814329</v>
      </c>
      <c r="F73" s="43">
        <f t="shared" si="3"/>
        <v>1.2465127450980391</v>
      </c>
    </row>
    <row r="74" spans="1:6">
      <c r="A74" s="51" t="s">
        <v>152</v>
      </c>
      <c r="B74" s="51">
        <v>41</v>
      </c>
      <c r="C74" s="55" t="s">
        <v>153</v>
      </c>
      <c r="D74" s="44">
        <v>3030000</v>
      </c>
      <c r="E74" s="44">
        <v>3800000</v>
      </c>
      <c r="F74" s="45">
        <f t="shared" si="3"/>
        <v>1.2541254125412542</v>
      </c>
    </row>
    <row r="75" spans="1:6">
      <c r="A75" s="51" t="s">
        <v>155</v>
      </c>
      <c r="B75" s="51">
        <v>41</v>
      </c>
      <c r="C75" s="55" t="s">
        <v>156</v>
      </c>
      <c r="D75" s="44">
        <v>30000</v>
      </c>
      <c r="E75" s="44">
        <v>14329</v>
      </c>
      <c r="F75" s="45">
        <f t="shared" si="3"/>
        <v>0.47763333333333335</v>
      </c>
    </row>
    <row r="76" spans="1:6" s="50" customFormat="1" ht="38.25" customHeight="1">
      <c r="A76" s="38" t="s">
        <v>157</v>
      </c>
      <c r="B76" s="38" t="s">
        <v>69</v>
      </c>
      <c r="C76" s="54" t="s">
        <v>158</v>
      </c>
      <c r="D76" s="48">
        <v>3510000</v>
      </c>
      <c r="E76" s="48">
        <v>3500000</v>
      </c>
      <c r="F76" s="49">
        <f t="shared" si="3"/>
        <v>0.9971509971509972</v>
      </c>
    </row>
    <row r="77" spans="1:6">
      <c r="A77" s="51" t="s">
        <v>211</v>
      </c>
      <c r="B77" s="51" t="s">
        <v>69</v>
      </c>
      <c r="C77" s="55" t="s">
        <v>212</v>
      </c>
      <c r="D77" s="42">
        <v>10000</v>
      </c>
      <c r="E77" s="47">
        <v>0</v>
      </c>
      <c r="F77" s="43">
        <f t="shared" si="3"/>
        <v>0</v>
      </c>
    </row>
    <row r="78" spans="1:6">
      <c r="A78" s="51" t="s">
        <v>132</v>
      </c>
      <c r="B78" s="51" t="s">
        <v>69</v>
      </c>
      <c r="C78" s="55" t="s">
        <v>133</v>
      </c>
      <c r="D78" s="44">
        <v>10000</v>
      </c>
      <c r="E78" s="46">
        <v>0</v>
      </c>
      <c r="F78" s="45">
        <f t="shared" si="3"/>
        <v>0</v>
      </c>
    </row>
    <row r="79" spans="1:6">
      <c r="A79" s="51" t="s">
        <v>213</v>
      </c>
      <c r="B79" s="51" t="s">
        <v>69</v>
      </c>
      <c r="C79" s="55" t="s">
        <v>214</v>
      </c>
      <c r="D79" s="42">
        <v>3500000</v>
      </c>
      <c r="E79" s="42">
        <v>3500000</v>
      </c>
      <c r="F79" s="43">
        <f t="shared" si="3"/>
        <v>1</v>
      </c>
    </row>
    <row r="80" spans="1:6">
      <c r="A80" s="51" t="s">
        <v>136</v>
      </c>
      <c r="B80" s="51" t="s">
        <v>69</v>
      </c>
      <c r="C80" s="55" t="s">
        <v>137</v>
      </c>
      <c r="D80" s="44">
        <v>3500000</v>
      </c>
      <c r="E80" s="44">
        <v>3500000</v>
      </c>
      <c r="F80" s="45">
        <f t="shared" si="3"/>
        <v>1</v>
      </c>
    </row>
    <row r="81" spans="1:6" s="50" customFormat="1" ht="30" customHeight="1">
      <c r="A81" s="38" t="s">
        <v>159</v>
      </c>
      <c r="B81" s="38" t="s">
        <v>69</v>
      </c>
      <c r="C81" s="54" t="s">
        <v>160</v>
      </c>
      <c r="D81" s="48">
        <v>2651000</v>
      </c>
      <c r="E81" s="48">
        <v>2650000</v>
      </c>
      <c r="F81" s="49">
        <f t="shared" si="3"/>
        <v>0.99962278385514902</v>
      </c>
    </row>
    <row r="82" spans="1:6">
      <c r="A82" s="51" t="s">
        <v>211</v>
      </c>
      <c r="B82" s="51" t="s">
        <v>69</v>
      </c>
      <c r="C82" s="55" t="s">
        <v>212</v>
      </c>
      <c r="D82" s="42">
        <v>1000</v>
      </c>
      <c r="E82" s="47">
        <v>0</v>
      </c>
      <c r="F82" s="43">
        <f t="shared" si="3"/>
        <v>0</v>
      </c>
    </row>
    <row r="83" spans="1:6">
      <c r="A83" s="51" t="s">
        <v>132</v>
      </c>
      <c r="B83" s="51" t="s">
        <v>69</v>
      </c>
      <c r="C83" s="55" t="s">
        <v>133</v>
      </c>
      <c r="D83" s="44">
        <v>1000</v>
      </c>
      <c r="E83" s="46">
        <v>0</v>
      </c>
      <c r="F83" s="45">
        <f t="shared" si="3"/>
        <v>0</v>
      </c>
    </row>
    <row r="84" spans="1:6">
      <c r="A84" s="51" t="s">
        <v>221</v>
      </c>
      <c r="B84" s="51" t="s">
        <v>69</v>
      </c>
      <c r="C84" s="55" t="s">
        <v>222</v>
      </c>
      <c r="D84" s="42">
        <v>2650000</v>
      </c>
      <c r="E84" s="42">
        <v>2650000</v>
      </c>
      <c r="F84" s="43">
        <f t="shared" si="3"/>
        <v>1</v>
      </c>
    </row>
    <row r="85" spans="1:6">
      <c r="A85" s="51" t="s">
        <v>152</v>
      </c>
      <c r="B85" s="51" t="s">
        <v>69</v>
      </c>
      <c r="C85" s="55" t="s">
        <v>153</v>
      </c>
      <c r="D85" s="44">
        <v>2650000</v>
      </c>
      <c r="E85" s="44">
        <v>2650000</v>
      </c>
      <c r="F85" s="43">
        <f t="shared" si="3"/>
        <v>1</v>
      </c>
    </row>
    <row r="86" spans="1:6" s="50" customFormat="1" ht="39" customHeight="1">
      <c r="A86" s="38" t="s">
        <v>161</v>
      </c>
      <c r="B86" s="38" t="s">
        <v>69</v>
      </c>
      <c r="C86" s="54" t="s">
        <v>162</v>
      </c>
      <c r="D86" s="48">
        <v>3251000</v>
      </c>
      <c r="E86" s="48">
        <v>2350000</v>
      </c>
      <c r="F86" s="49">
        <f t="shared" si="3"/>
        <v>0.7228545063057521</v>
      </c>
    </row>
    <row r="87" spans="1:6">
      <c r="A87" s="51" t="s">
        <v>211</v>
      </c>
      <c r="B87" s="51" t="s">
        <v>69</v>
      </c>
      <c r="C87" s="55" t="s">
        <v>212</v>
      </c>
      <c r="D87" s="42">
        <v>1000</v>
      </c>
      <c r="E87" s="47">
        <v>0</v>
      </c>
      <c r="F87" s="43">
        <f t="shared" si="3"/>
        <v>0</v>
      </c>
    </row>
    <row r="88" spans="1:6">
      <c r="A88" s="51" t="s">
        <v>132</v>
      </c>
      <c r="B88" s="51" t="s">
        <v>69</v>
      </c>
      <c r="C88" s="55" t="s">
        <v>133</v>
      </c>
      <c r="D88" s="44">
        <v>1000</v>
      </c>
      <c r="E88" s="46">
        <v>0</v>
      </c>
      <c r="F88" s="45">
        <f t="shared" si="3"/>
        <v>0</v>
      </c>
    </row>
    <row r="89" spans="1:6">
      <c r="A89" s="51" t="s">
        <v>221</v>
      </c>
      <c r="B89" s="51" t="s">
        <v>69</v>
      </c>
      <c r="C89" s="55" t="s">
        <v>222</v>
      </c>
      <c r="D89" s="42">
        <v>3250000</v>
      </c>
      <c r="E89" s="42">
        <v>2350000</v>
      </c>
      <c r="F89" s="43">
        <f t="shared" si="3"/>
        <v>0.72307692307692306</v>
      </c>
    </row>
    <row r="90" spans="1:6">
      <c r="A90" s="51" t="s">
        <v>152</v>
      </c>
      <c r="B90" s="51" t="s">
        <v>69</v>
      </c>
      <c r="C90" s="55" t="s">
        <v>153</v>
      </c>
      <c r="D90" s="44">
        <v>3250000</v>
      </c>
      <c r="E90" s="44">
        <v>2350000</v>
      </c>
      <c r="F90" s="45">
        <f t="shared" si="3"/>
        <v>0.72307692307692306</v>
      </c>
    </row>
    <row r="91" spans="1:6" s="50" customFormat="1" ht="39.75" customHeight="1">
      <c r="A91" s="38" t="s">
        <v>163</v>
      </c>
      <c r="B91" s="38" t="s">
        <v>233</v>
      </c>
      <c r="C91" s="54" t="s">
        <v>164</v>
      </c>
      <c r="D91" s="48">
        <v>25505000</v>
      </c>
      <c r="E91" s="48">
        <v>26020449</v>
      </c>
      <c r="F91" s="49">
        <f t="shared" si="3"/>
        <v>1.020209723583611</v>
      </c>
    </row>
    <row r="92" spans="1:6">
      <c r="A92" s="51" t="s">
        <v>211</v>
      </c>
      <c r="B92" s="51" t="s">
        <v>69</v>
      </c>
      <c r="C92" s="55" t="s">
        <v>212</v>
      </c>
      <c r="D92" s="42">
        <v>5000</v>
      </c>
      <c r="E92" s="47">
        <v>0</v>
      </c>
      <c r="F92" s="43">
        <f t="shared" si="3"/>
        <v>0</v>
      </c>
    </row>
    <row r="93" spans="1:6">
      <c r="A93" s="51" t="s">
        <v>132</v>
      </c>
      <c r="B93" s="51" t="s">
        <v>69</v>
      </c>
      <c r="C93" s="55" t="s">
        <v>133</v>
      </c>
      <c r="D93" s="44">
        <v>5000</v>
      </c>
      <c r="E93" s="46">
        <v>0</v>
      </c>
      <c r="F93" s="45">
        <f t="shared" si="3"/>
        <v>0</v>
      </c>
    </row>
    <row r="94" spans="1:6">
      <c r="A94" s="51" t="s">
        <v>221</v>
      </c>
      <c r="B94" s="51" t="s">
        <v>69</v>
      </c>
      <c r="C94" s="55" t="s">
        <v>222</v>
      </c>
      <c r="D94" s="42">
        <v>23500000</v>
      </c>
      <c r="E94" s="42">
        <v>23600000</v>
      </c>
      <c r="F94" s="43">
        <f t="shared" si="3"/>
        <v>1.0042553191489361</v>
      </c>
    </row>
    <row r="95" spans="1:6">
      <c r="A95" s="51" t="s">
        <v>152</v>
      </c>
      <c r="B95" s="51" t="s">
        <v>69</v>
      </c>
      <c r="C95" s="55" t="s">
        <v>153</v>
      </c>
      <c r="D95" s="44">
        <v>23500000</v>
      </c>
      <c r="E95" s="44">
        <v>23600000</v>
      </c>
      <c r="F95" s="43">
        <f t="shared" si="3"/>
        <v>1.0042553191489361</v>
      </c>
    </row>
    <row r="96" spans="1:6">
      <c r="A96" s="51" t="s">
        <v>221</v>
      </c>
      <c r="B96" s="51" t="s">
        <v>154</v>
      </c>
      <c r="C96" s="55" t="s">
        <v>222</v>
      </c>
      <c r="D96" s="42">
        <v>2000000</v>
      </c>
      <c r="E96" s="42">
        <v>2420449</v>
      </c>
      <c r="F96" s="43">
        <f t="shared" si="3"/>
        <v>1.2102245</v>
      </c>
    </row>
    <row r="97" spans="1:6">
      <c r="A97" s="51" t="s">
        <v>152</v>
      </c>
      <c r="B97" s="51" t="s">
        <v>154</v>
      </c>
      <c r="C97" s="55" t="s">
        <v>153</v>
      </c>
      <c r="D97" s="44">
        <v>2000000</v>
      </c>
      <c r="E97" s="44">
        <v>2420449</v>
      </c>
      <c r="F97" s="45">
        <f t="shared" si="3"/>
        <v>1.2102245</v>
      </c>
    </row>
    <row r="98" spans="1:6" s="50" customFormat="1" ht="30" customHeight="1">
      <c r="A98" s="38" t="s">
        <v>165</v>
      </c>
      <c r="B98" s="38" t="s">
        <v>69</v>
      </c>
      <c r="C98" s="54" t="s">
        <v>166</v>
      </c>
      <c r="D98" s="48">
        <v>550000</v>
      </c>
      <c r="E98" s="48">
        <v>550000</v>
      </c>
      <c r="F98" s="49">
        <f t="shared" si="3"/>
        <v>1</v>
      </c>
    </row>
    <row r="99" spans="1:6">
      <c r="A99" s="51" t="s">
        <v>207</v>
      </c>
      <c r="B99" s="51" t="s">
        <v>69</v>
      </c>
      <c r="C99" s="55" t="s">
        <v>208</v>
      </c>
      <c r="D99" s="42">
        <v>230000</v>
      </c>
      <c r="E99" s="42">
        <v>230000</v>
      </c>
      <c r="F99" s="43">
        <f t="shared" si="3"/>
        <v>1</v>
      </c>
    </row>
    <row r="100" spans="1:6">
      <c r="A100" s="51" t="s">
        <v>102</v>
      </c>
      <c r="B100" s="51" t="s">
        <v>69</v>
      </c>
      <c r="C100" s="55" t="s">
        <v>103</v>
      </c>
      <c r="D100" s="44">
        <v>20000</v>
      </c>
      <c r="E100" s="44">
        <v>20000</v>
      </c>
      <c r="F100" s="45">
        <f t="shared" si="3"/>
        <v>1</v>
      </c>
    </row>
    <row r="101" spans="1:6">
      <c r="A101" s="51" t="s">
        <v>106</v>
      </c>
      <c r="B101" s="51" t="s">
        <v>69</v>
      </c>
      <c r="C101" s="55" t="s">
        <v>107</v>
      </c>
      <c r="D101" s="44">
        <v>15000</v>
      </c>
      <c r="E101" s="44">
        <v>15000</v>
      </c>
      <c r="F101" s="45">
        <f t="shared" si="3"/>
        <v>1</v>
      </c>
    </row>
    <row r="102" spans="1:6">
      <c r="A102" s="51" t="s">
        <v>110</v>
      </c>
      <c r="B102" s="51" t="s">
        <v>69</v>
      </c>
      <c r="C102" s="55" t="s">
        <v>111</v>
      </c>
      <c r="D102" s="44">
        <v>125000</v>
      </c>
      <c r="E102" s="44">
        <v>125000</v>
      </c>
      <c r="F102" s="45">
        <f t="shared" si="3"/>
        <v>1</v>
      </c>
    </row>
    <row r="103" spans="1:6">
      <c r="A103" s="51" t="s">
        <v>114</v>
      </c>
      <c r="B103" s="51" t="s">
        <v>69</v>
      </c>
      <c r="C103" s="55" t="s">
        <v>115</v>
      </c>
      <c r="D103" s="44">
        <v>20000</v>
      </c>
      <c r="E103" s="44">
        <v>20000</v>
      </c>
      <c r="F103" s="45">
        <f t="shared" si="3"/>
        <v>1</v>
      </c>
    </row>
    <row r="104" spans="1:6">
      <c r="A104" s="51" t="s">
        <v>118</v>
      </c>
      <c r="B104" s="51" t="s">
        <v>69</v>
      </c>
      <c r="C104" s="55" t="s">
        <v>119</v>
      </c>
      <c r="D104" s="44">
        <v>50000</v>
      </c>
      <c r="E104" s="44">
        <v>50000</v>
      </c>
      <c r="F104" s="45">
        <f t="shared" si="3"/>
        <v>1</v>
      </c>
    </row>
    <row r="105" spans="1:6">
      <c r="A105" s="51" t="s">
        <v>209</v>
      </c>
      <c r="B105" s="51" t="s">
        <v>69</v>
      </c>
      <c r="C105" s="55" t="s">
        <v>121</v>
      </c>
      <c r="D105" s="42">
        <v>207000</v>
      </c>
      <c r="E105" s="42">
        <v>207000</v>
      </c>
      <c r="F105" s="43">
        <f t="shared" si="3"/>
        <v>1</v>
      </c>
    </row>
    <row r="106" spans="1:6">
      <c r="A106" s="51" t="s">
        <v>120</v>
      </c>
      <c r="B106" s="51" t="s">
        <v>69</v>
      </c>
      <c r="C106" s="55" t="s">
        <v>121</v>
      </c>
      <c r="D106" s="44">
        <v>207000</v>
      </c>
      <c r="E106" s="44">
        <v>207000</v>
      </c>
      <c r="F106" s="45">
        <f t="shared" si="3"/>
        <v>1</v>
      </c>
    </row>
    <row r="107" spans="1:6">
      <c r="A107" s="51" t="s">
        <v>210</v>
      </c>
      <c r="B107" s="51" t="s">
        <v>69</v>
      </c>
      <c r="C107" s="55" t="s">
        <v>131</v>
      </c>
      <c r="D107" s="42">
        <v>110000</v>
      </c>
      <c r="E107" s="42">
        <v>110000</v>
      </c>
      <c r="F107" s="43">
        <f t="shared" si="3"/>
        <v>1</v>
      </c>
    </row>
    <row r="108" spans="1:6">
      <c r="A108" s="51" t="s">
        <v>124</v>
      </c>
      <c r="B108" s="51" t="s">
        <v>69</v>
      </c>
      <c r="C108" s="55" t="s">
        <v>125</v>
      </c>
      <c r="D108" s="44">
        <v>100000</v>
      </c>
      <c r="E108" s="44">
        <v>100000</v>
      </c>
      <c r="F108" s="45">
        <f t="shared" si="3"/>
        <v>1</v>
      </c>
    </row>
    <row r="109" spans="1:6">
      <c r="A109" s="51" t="s">
        <v>130</v>
      </c>
      <c r="B109" s="51" t="s">
        <v>69</v>
      </c>
      <c r="C109" s="55" t="s">
        <v>131</v>
      </c>
      <c r="D109" s="44">
        <v>10000</v>
      </c>
      <c r="E109" s="44">
        <v>10000</v>
      </c>
      <c r="F109" s="45">
        <f t="shared" si="3"/>
        <v>1</v>
      </c>
    </row>
    <row r="110" spans="1:6">
      <c r="A110" s="51" t="s">
        <v>211</v>
      </c>
      <c r="B110" s="51" t="s">
        <v>69</v>
      </c>
      <c r="C110" s="55" t="s">
        <v>212</v>
      </c>
      <c r="D110" s="42">
        <v>3000</v>
      </c>
      <c r="E110" s="42">
        <v>3000</v>
      </c>
      <c r="F110" s="43">
        <f t="shared" si="3"/>
        <v>1</v>
      </c>
    </row>
    <row r="111" spans="1:6">
      <c r="A111" s="51" t="s">
        <v>132</v>
      </c>
      <c r="B111" s="51" t="s">
        <v>69</v>
      </c>
      <c r="C111" s="55" t="s">
        <v>133</v>
      </c>
      <c r="D111" s="44">
        <v>3000</v>
      </c>
      <c r="E111" s="44">
        <v>3000</v>
      </c>
      <c r="F111" s="45">
        <f t="shared" si="3"/>
        <v>1</v>
      </c>
    </row>
    <row r="112" spans="1:6" s="50" customFormat="1" ht="30" customHeight="1">
      <c r="A112" s="38" t="s">
        <v>167</v>
      </c>
      <c r="B112" s="38" t="s">
        <v>69</v>
      </c>
      <c r="C112" s="54" t="s">
        <v>168</v>
      </c>
      <c r="D112" s="48">
        <v>90000</v>
      </c>
      <c r="E112" s="48">
        <v>50000</v>
      </c>
      <c r="F112" s="49">
        <f t="shared" si="3"/>
        <v>0.55555555555555558</v>
      </c>
    </row>
    <row r="113" spans="1:6">
      <c r="A113" s="51" t="s">
        <v>203</v>
      </c>
      <c r="B113" s="51" t="s">
        <v>69</v>
      </c>
      <c r="C113" s="55" t="s">
        <v>204</v>
      </c>
      <c r="D113" s="42">
        <v>6000</v>
      </c>
      <c r="E113" s="42">
        <v>15000</v>
      </c>
      <c r="F113" s="43">
        <f t="shared" si="3"/>
        <v>2.5</v>
      </c>
    </row>
    <row r="114" spans="1:6">
      <c r="A114" s="51" t="s">
        <v>86</v>
      </c>
      <c r="B114" s="51" t="s">
        <v>69</v>
      </c>
      <c r="C114" s="55" t="s">
        <v>87</v>
      </c>
      <c r="D114" s="44">
        <v>6000</v>
      </c>
      <c r="E114" s="44">
        <v>15000</v>
      </c>
      <c r="F114" s="45">
        <f t="shared" si="3"/>
        <v>2.5</v>
      </c>
    </row>
    <row r="115" spans="1:6">
      <c r="A115" s="51" t="s">
        <v>207</v>
      </c>
      <c r="B115" s="51" t="s">
        <v>69</v>
      </c>
      <c r="C115" s="55" t="s">
        <v>208</v>
      </c>
      <c r="D115" s="42">
        <v>34000</v>
      </c>
      <c r="E115" s="42">
        <v>10000</v>
      </c>
      <c r="F115" s="43">
        <f t="shared" si="3"/>
        <v>0.29411764705882354</v>
      </c>
    </row>
    <row r="116" spans="1:6">
      <c r="A116" s="51" t="s">
        <v>102</v>
      </c>
      <c r="B116" s="51" t="s">
        <v>69</v>
      </c>
      <c r="C116" s="55" t="s">
        <v>103</v>
      </c>
      <c r="D116" s="44">
        <v>10000</v>
      </c>
      <c r="E116" s="44">
        <v>8000</v>
      </c>
      <c r="F116" s="45">
        <f t="shared" si="3"/>
        <v>0.8</v>
      </c>
    </row>
    <row r="117" spans="1:6">
      <c r="A117" s="51" t="s">
        <v>106</v>
      </c>
      <c r="B117" s="51" t="s">
        <v>69</v>
      </c>
      <c r="C117" s="55" t="s">
        <v>107</v>
      </c>
      <c r="D117" s="44">
        <v>5000</v>
      </c>
      <c r="E117" s="46">
        <v>0</v>
      </c>
      <c r="F117" s="45">
        <f t="shared" si="3"/>
        <v>0</v>
      </c>
    </row>
    <row r="118" spans="1:6">
      <c r="A118" s="51" t="s">
        <v>110</v>
      </c>
      <c r="B118" s="51" t="s">
        <v>69</v>
      </c>
      <c r="C118" s="55" t="s">
        <v>111</v>
      </c>
      <c r="D118" s="44">
        <v>10000</v>
      </c>
      <c r="E118" s="44">
        <v>1000</v>
      </c>
      <c r="F118" s="45">
        <f t="shared" si="3"/>
        <v>0.1</v>
      </c>
    </row>
    <row r="119" spans="1:6">
      <c r="A119" s="51" t="s">
        <v>118</v>
      </c>
      <c r="B119" s="51" t="s">
        <v>69</v>
      </c>
      <c r="C119" s="55" t="s">
        <v>119</v>
      </c>
      <c r="D119" s="44">
        <v>9000</v>
      </c>
      <c r="E119" s="44">
        <v>1000</v>
      </c>
      <c r="F119" s="45">
        <f t="shared" si="3"/>
        <v>0.1111111111111111</v>
      </c>
    </row>
    <row r="120" spans="1:6">
      <c r="A120" s="51" t="s">
        <v>210</v>
      </c>
      <c r="B120" s="51" t="s">
        <v>69</v>
      </c>
      <c r="C120" s="55" t="s">
        <v>131</v>
      </c>
      <c r="D120" s="42">
        <v>50000</v>
      </c>
      <c r="E120" s="42">
        <v>25000</v>
      </c>
      <c r="F120" s="43">
        <f t="shared" si="3"/>
        <v>0.5</v>
      </c>
    </row>
    <row r="121" spans="1:6">
      <c r="A121" s="51" t="s">
        <v>124</v>
      </c>
      <c r="B121" s="51" t="s">
        <v>69</v>
      </c>
      <c r="C121" s="55" t="s">
        <v>125</v>
      </c>
      <c r="D121" s="44">
        <v>50000</v>
      </c>
      <c r="E121" s="44">
        <v>25000</v>
      </c>
      <c r="F121" s="45">
        <f t="shared" si="3"/>
        <v>0.5</v>
      </c>
    </row>
    <row r="122" spans="1:6" s="50" customFormat="1" ht="30" customHeight="1">
      <c r="A122" s="38" t="s">
        <v>169</v>
      </c>
      <c r="B122" s="38" t="s">
        <v>69</v>
      </c>
      <c r="C122" s="54" t="s">
        <v>170</v>
      </c>
      <c r="D122" s="48"/>
      <c r="E122" s="48">
        <v>700000</v>
      </c>
      <c r="F122" s="49" t="e">
        <f t="shared" ref="F122:F178" si="4">E122/D122</f>
        <v>#DIV/0!</v>
      </c>
    </row>
    <row r="123" spans="1:6">
      <c r="A123" s="51" t="s">
        <v>207</v>
      </c>
      <c r="B123" s="51" t="s">
        <v>69</v>
      </c>
      <c r="C123" s="55" t="s">
        <v>208</v>
      </c>
      <c r="D123" s="42"/>
      <c r="E123" s="42">
        <v>630000</v>
      </c>
      <c r="F123" s="43" t="e">
        <f t="shared" si="4"/>
        <v>#DIV/0!</v>
      </c>
    </row>
    <row r="124" spans="1:6">
      <c r="A124" s="51" t="s">
        <v>106</v>
      </c>
      <c r="B124" s="51" t="s">
        <v>69</v>
      </c>
      <c r="C124" s="55" t="s">
        <v>107</v>
      </c>
      <c r="D124" s="44"/>
      <c r="E124" s="44">
        <v>20000</v>
      </c>
      <c r="F124" s="45" t="e">
        <f t="shared" si="4"/>
        <v>#DIV/0!</v>
      </c>
    </row>
    <row r="125" spans="1:6">
      <c r="A125" s="51" t="s">
        <v>110</v>
      </c>
      <c r="B125" s="51" t="s">
        <v>69</v>
      </c>
      <c r="C125" s="55" t="s">
        <v>111</v>
      </c>
      <c r="D125" s="44"/>
      <c r="E125" s="44">
        <v>500000</v>
      </c>
      <c r="F125" s="45" t="e">
        <f t="shared" si="4"/>
        <v>#DIV/0!</v>
      </c>
    </row>
    <row r="126" spans="1:6">
      <c r="A126" s="51" t="s">
        <v>114</v>
      </c>
      <c r="B126" s="51" t="s">
        <v>69</v>
      </c>
      <c r="C126" s="55" t="s">
        <v>115</v>
      </c>
      <c r="D126" s="44"/>
      <c r="E126" s="44">
        <v>55000</v>
      </c>
      <c r="F126" s="45" t="e">
        <f t="shared" si="4"/>
        <v>#DIV/0!</v>
      </c>
    </row>
    <row r="127" spans="1:6">
      <c r="A127" s="51" t="s">
        <v>118</v>
      </c>
      <c r="B127" s="51" t="s">
        <v>69</v>
      </c>
      <c r="C127" s="55" t="s">
        <v>119</v>
      </c>
      <c r="D127" s="44"/>
      <c r="E127" s="44">
        <v>55000</v>
      </c>
      <c r="F127" s="45" t="e">
        <f t="shared" si="4"/>
        <v>#DIV/0!</v>
      </c>
    </row>
    <row r="128" spans="1:6">
      <c r="A128" s="51" t="s">
        <v>210</v>
      </c>
      <c r="B128" s="51" t="s">
        <v>69</v>
      </c>
      <c r="C128" s="55" t="s">
        <v>131</v>
      </c>
      <c r="D128" s="42"/>
      <c r="E128" s="42">
        <v>70000</v>
      </c>
      <c r="F128" s="43" t="e">
        <f t="shared" si="4"/>
        <v>#DIV/0!</v>
      </c>
    </row>
    <row r="129" spans="1:6">
      <c r="A129" s="51" t="s">
        <v>124</v>
      </c>
      <c r="B129" s="51" t="s">
        <v>69</v>
      </c>
      <c r="C129" s="55" t="s">
        <v>125</v>
      </c>
      <c r="D129" s="44"/>
      <c r="E129" s="44">
        <v>70000</v>
      </c>
      <c r="F129" s="45" t="e">
        <f t="shared" si="4"/>
        <v>#DIV/0!</v>
      </c>
    </row>
    <row r="130" spans="1:6" s="50" customFormat="1" ht="42" customHeight="1">
      <c r="A130" s="38" t="s">
        <v>171</v>
      </c>
      <c r="B130" s="38" t="s">
        <v>69</v>
      </c>
      <c r="C130" s="54" t="s">
        <v>172</v>
      </c>
      <c r="D130" s="48">
        <v>150000</v>
      </c>
      <c r="E130" s="48">
        <v>60000</v>
      </c>
      <c r="F130" s="49">
        <f t="shared" si="4"/>
        <v>0.4</v>
      </c>
    </row>
    <row r="131" spans="1:6">
      <c r="A131" s="51" t="s">
        <v>203</v>
      </c>
      <c r="B131" s="51" t="s">
        <v>69</v>
      </c>
      <c r="C131" s="55" t="s">
        <v>204</v>
      </c>
      <c r="D131" s="42">
        <v>15000</v>
      </c>
      <c r="E131" s="42">
        <v>10000</v>
      </c>
      <c r="F131" s="43">
        <f t="shared" si="4"/>
        <v>0.66666666666666663</v>
      </c>
    </row>
    <row r="132" spans="1:6">
      <c r="A132" s="51" t="s">
        <v>86</v>
      </c>
      <c r="B132" s="51" t="s">
        <v>69</v>
      </c>
      <c r="C132" s="55" t="s">
        <v>87</v>
      </c>
      <c r="D132" s="44">
        <v>15000</v>
      </c>
      <c r="E132" s="44">
        <v>10000</v>
      </c>
      <c r="F132" s="45">
        <f t="shared" si="4"/>
        <v>0.66666666666666663</v>
      </c>
    </row>
    <row r="133" spans="1:6">
      <c r="A133" s="51" t="s">
        <v>207</v>
      </c>
      <c r="B133" s="51" t="s">
        <v>69</v>
      </c>
      <c r="C133" s="55" t="s">
        <v>208</v>
      </c>
      <c r="D133" s="42">
        <v>60000</v>
      </c>
      <c r="E133" s="42">
        <v>25000</v>
      </c>
      <c r="F133" s="43">
        <f t="shared" si="4"/>
        <v>0.41666666666666669</v>
      </c>
    </row>
    <row r="134" spans="1:6">
      <c r="A134" s="51" t="s">
        <v>114</v>
      </c>
      <c r="B134" s="51" t="s">
        <v>69</v>
      </c>
      <c r="C134" s="55" t="s">
        <v>115</v>
      </c>
      <c r="D134" s="44">
        <v>30000</v>
      </c>
      <c r="E134" s="44">
        <v>20000</v>
      </c>
      <c r="F134" s="45">
        <f t="shared" si="4"/>
        <v>0.66666666666666663</v>
      </c>
    </row>
    <row r="135" spans="1:6">
      <c r="A135" s="51" t="s">
        <v>118</v>
      </c>
      <c r="B135" s="51" t="s">
        <v>69</v>
      </c>
      <c r="C135" s="55" t="s">
        <v>119</v>
      </c>
      <c r="D135" s="44">
        <v>30000</v>
      </c>
      <c r="E135" s="44">
        <v>5000</v>
      </c>
      <c r="F135" s="45">
        <f t="shared" si="4"/>
        <v>0.16666666666666666</v>
      </c>
    </row>
    <row r="136" spans="1:6">
      <c r="A136" s="51" t="s">
        <v>209</v>
      </c>
      <c r="B136" s="51" t="s">
        <v>69</v>
      </c>
      <c r="C136" s="55" t="s">
        <v>121</v>
      </c>
      <c r="D136" s="42">
        <v>15000</v>
      </c>
      <c r="E136" s="42">
        <v>5000</v>
      </c>
      <c r="F136" s="43">
        <f t="shared" si="4"/>
        <v>0.33333333333333331</v>
      </c>
    </row>
    <row r="137" spans="1:6">
      <c r="A137" s="51" t="s">
        <v>120</v>
      </c>
      <c r="B137" s="51" t="s">
        <v>69</v>
      </c>
      <c r="C137" s="55" t="s">
        <v>121</v>
      </c>
      <c r="D137" s="44">
        <v>15000</v>
      </c>
      <c r="E137" s="44">
        <v>5000</v>
      </c>
      <c r="F137" s="45">
        <f t="shared" si="4"/>
        <v>0.33333333333333331</v>
      </c>
    </row>
    <row r="138" spans="1:6">
      <c r="A138" s="51" t="s">
        <v>210</v>
      </c>
      <c r="B138" s="51" t="s">
        <v>69</v>
      </c>
      <c r="C138" s="55" t="s">
        <v>131</v>
      </c>
      <c r="D138" s="42">
        <v>40000</v>
      </c>
      <c r="E138" s="42">
        <v>20000</v>
      </c>
      <c r="F138" s="43">
        <f t="shared" si="4"/>
        <v>0.5</v>
      </c>
    </row>
    <row r="139" spans="1:6">
      <c r="A139" s="51" t="s">
        <v>124</v>
      </c>
      <c r="B139" s="51" t="s">
        <v>69</v>
      </c>
      <c r="C139" s="55" t="s">
        <v>125</v>
      </c>
      <c r="D139" s="44">
        <v>40000</v>
      </c>
      <c r="E139" s="44">
        <v>20000</v>
      </c>
      <c r="F139" s="45">
        <f t="shared" si="4"/>
        <v>0.5</v>
      </c>
    </row>
    <row r="140" spans="1:6">
      <c r="A140" s="51" t="s">
        <v>221</v>
      </c>
      <c r="B140" s="51" t="s">
        <v>69</v>
      </c>
      <c r="C140" s="55" t="s">
        <v>222</v>
      </c>
      <c r="D140" s="42">
        <v>20000</v>
      </c>
      <c r="E140" s="47">
        <v>0</v>
      </c>
      <c r="F140" s="43">
        <f t="shared" si="4"/>
        <v>0</v>
      </c>
    </row>
    <row r="141" spans="1:6">
      <c r="A141" s="51" t="s">
        <v>152</v>
      </c>
      <c r="B141" s="51" t="s">
        <v>69</v>
      </c>
      <c r="C141" s="55" t="s">
        <v>153</v>
      </c>
      <c r="D141" s="44">
        <v>20000</v>
      </c>
      <c r="E141" s="46">
        <v>0</v>
      </c>
      <c r="F141" s="45">
        <f t="shared" si="4"/>
        <v>0</v>
      </c>
    </row>
    <row r="142" spans="1:6" s="50" customFormat="1" ht="30" customHeight="1">
      <c r="A142" s="38" t="s">
        <v>173</v>
      </c>
      <c r="B142" s="38" t="s">
        <v>69</v>
      </c>
      <c r="C142" s="54" t="s">
        <v>174</v>
      </c>
      <c r="D142" s="48">
        <v>450000</v>
      </c>
      <c r="E142" s="48">
        <v>80000</v>
      </c>
      <c r="F142" s="49">
        <f t="shared" si="4"/>
        <v>0.17777777777777778</v>
      </c>
    </row>
    <row r="143" spans="1:6">
      <c r="A143" s="51" t="s">
        <v>210</v>
      </c>
      <c r="B143" s="51" t="s">
        <v>69</v>
      </c>
      <c r="C143" s="55" t="s">
        <v>131</v>
      </c>
      <c r="D143" s="42">
        <v>450000</v>
      </c>
      <c r="E143" s="42">
        <v>80000</v>
      </c>
      <c r="F143" s="43">
        <f t="shared" si="4"/>
        <v>0.17777777777777778</v>
      </c>
    </row>
    <row r="144" spans="1:6">
      <c r="A144" s="51" t="s">
        <v>175</v>
      </c>
      <c r="B144" s="51" t="s">
        <v>69</v>
      </c>
      <c r="C144" s="55" t="s">
        <v>176</v>
      </c>
      <c r="D144" s="44">
        <v>450000</v>
      </c>
      <c r="E144" s="44">
        <v>80000</v>
      </c>
      <c r="F144" s="45">
        <f t="shared" si="4"/>
        <v>0.17777777777777778</v>
      </c>
    </row>
    <row r="145" spans="1:6" s="50" customFormat="1" ht="43.5" customHeight="1">
      <c r="A145" s="38" t="s">
        <v>177</v>
      </c>
      <c r="B145" s="38" t="s">
        <v>233</v>
      </c>
      <c r="C145" s="54" t="s">
        <v>178</v>
      </c>
      <c r="D145" s="48">
        <v>1440000</v>
      </c>
      <c r="E145" s="48">
        <v>1767045</v>
      </c>
      <c r="F145" s="49">
        <f t="shared" si="4"/>
        <v>1.2271145833333332</v>
      </c>
    </row>
    <row r="146" spans="1:6">
      <c r="A146" s="51" t="s">
        <v>203</v>
      </c>
      <c r="B146" s="51" t="s">
        <v>69</v>
      </c>
      <c r="C146" s="55" t="s">
        <v>204</v>
      </c>
      <c r="D146" s="42">
        <v>20000</v>
      </c>
      <c r="E146" s="42">
        <v>20000</v>
      </c>
      <c r="F146" s="43">
        <f t="shared" si="4"/>
        <v>1</v>
      </c>
    </row>
    <row r="147" spans="1:6">
      <c r="A147" s="51" t="s">
        <v>86</v>
      </c>
      <c r="B147" s="51" t="s">
        <v>69</v>
      </c>
      <c r="C147" s="55" t="s">
        <v>87</v>
      </c>
      <c r="D147" s="44">
        <v>20000</v>
      </c>
      <c r="E147" s="44">
        <v>20000</v>
      </c>
      <c r="F147" s="45">
        <f t="shared" si="4"/>
        <v>1</v>
      </c>
    </row>
    <row r="148" spans="1:6">
      <c r="A148" s="51" t="s">
        <v>207</v>
      </c>
      <c r="B148" s="51" t="s">
        <v>69</v>
      </c>
      <c r="C148" s="55" t="s">
        <v>208</v>
      </c>
      <c r="D148" s="42">
        <v>280000</v>
      </c>
      <c r="E148" s="42">
        <v>145000</v>
      </c>
      <c r="F148" s="43">
        <f t="shared" si="4"/>
        <v>0.5178571428571429</v>
      </c>
    </row>
    <row r="149" spans="1:6">
      <c r="A149" s="51" t="s">
        <v>102</v>
      </c>
      <c r="B149" s="51" t="s">
        <v>69</v>
      </c>
      <c r="C149" s="55" t="s">
        <v>103</v>
      </c>
      <c r="D149" s="44">
        <v>10000</v>
      </c>
      <c r="E149" s="46">
        <v>0</v>
      </c>
      <c r="F149" s="45">
        <f t="shared" si="4"/>
        <v>0</v>
      </c>
    </row>
    <row r="150" spans="1:6">
      <c r="A150" s="51" t="s">
        <v>114</v>
      </c>
      <c r="B150" s="51" t="s">
        <v>69</v>
      </c>
      <c r="C150" s="55" t="s">
        <v>115</v>
      </c>
      <c r="D150" s="44">
        <v>260000</v>
      </c>
      <c r="E150" s="44">
        <v>145000</v>
      </c>
      <c r="F150" s="45">
        <f t="shared" si="4"/>
        <v>0.55769230769230771</v>
      </c>
    </row>
    <row r="151" spans="1:6">
      <c r="A151" s="51" t="s">
        <v>118</v>
      </c>
      <c r="B151" s="51" t="s">
        <v>69</v>
      </c>
      <c r="C151" s="55" t="s">
        <v>119</v>
      </c>
      <c r="D151" s="44">
        <v>10000</v>
      </c>
      <c r="E151" s="46">
        <v>0</v>
      </c>
      <c r="F151" s="45">
        <f t="shared" si="4"/>
        <v>0</v>
      </c>
    </row>
    <row r="152" spans="1:6">
      <c r="A152" s="51" t="s">
        <v>209</v>
      </c>
      <c r="B152" s="51" t="s">
        <v>69</v>
      </c>
      <c r="C152" s="55" t="s">
        <v>121</v>
      </c>
      <c r="D152" s="42">
        <v>80000</v>
      </c>
      <c r="E152" s="42">
        <v>70000</v>
      </c>
      <c r="F152" s="43">
        <f t="shared" si="4"/>
        <v>0.875</v>
      </c>
    </row>
    <row r="153" spans="1:6">
      <c r="A153" s="51" t="s">
        <v>120</v>
      </c>
      <c r="B153" s="51" t="s">
        <v>69</v>
      </c>
      <c r="C153" s="55" t="s">
        <v>121</v>
      </c>
      <c r="D153" s="44">
        <v>80000</v>
      </c>
      <c r="E153" s="44">
        <v>70000</v>
      </c>
      <c r="F153" s="45">
        <f t="shared" si="4"/>
        <v>0.875</v>
      </c>
    </row>
    <row r="154" spans="1:6">
      <c r="A154" s="51" t="s">
        <v>210</v>
      </c>
      <c r="B154" s="51" t="s">
        <v>69</v>
      </c>
      <c r="C154" s="55" t="s">
        <v>131</v>
      </c>
      <c r="D154" s="42">
        <v>10000</v>
      </c>
      <c r="E154" s="47">
        <v>0</v>
      </c>
      <c r="F154" s="43">
        <f t="shared" si="4"/>
        <v>0</v>
      </c>
    </row>
    <row r="155" spans="1:6">
      <c r="A155" s="51" t="s">
        <v>124</v>
      </c>
      <c r="B155" s="51" t="s">
        <v>69</v>
      </c>
      <c r="C155" s="55" t="s">
        <v>125</v>
      </c>
      <c r="D155" s="44">
        <v>10000</v>
      </c>
      <c r="E155" s="46">
        <v>0</v>
      </c>
      <c r="F155" s="45">
        <f t="shared" si="4"/>
        <v>0</v>
      </c>
    </row>
    <row r="156" spans="1:6">
      <c r="A156" s="51" t="s">
        <v>213</v>
      </c>
      <c r="B156" s="51" t="s">
        <v>69</v>
      </c>
      <c r="C156" s="55" t="s">
        <v>214</v>
      </c>
      <c r="D156" s="42">
        <v>1000000</v>
      </c>
      <c r="E156" s="42">
        <v>1000000</v>
      </c>
      <c r="F156" s="43">
        <f t="shared" si="4"/>
        <v>1</v>
      </c>
    </row>
    <row r="157" spans="1:6">
      <c r="A157" s="51" t="s">
        <v>136</v>
      </c>
      <c r="B157" s="51" t="s">
        <v>69</v>
      </c>
      <c r="C157" s="55" t="s">
        <v>137</v>
      </c>
      <c r="D157" s="44">
        <v>1000000</v>
      </c>
      <c r="E157" s="44">
        <v>1000000</v>
      </c>
      <c r="F157" s="45">
        <f t="shared" si="4"/>
        <v>1</v>
      </c>
    </row>
    <row r="158" spans="1:6">
      <c r="A158" s="51" t="s">
        <v>213</v>
      </c>
      <c r="B158" s="51" t="s">
        <v>154</v>
      </c>
      <c r="C158" s="55" t="s">
        <v>214</v>
      </c>
      <c r="D158" s="42">
        <v>50000</v>
      </c>
      <c r="E158" s="42">
        <v>532045</v>
      </c>
      <c r="F158" s="43">
        <f t="shared" si="4"/>
        <v>10.6409</v>
      </c>
    </row>
    <row r="159" spans="1:6">
      <c r="A159" s="51" t="s">
        <v>136</v>
      </c>
      <c r="B159" s="51" t="s">
        <v>154</v>
      </c>
      <c r="C159" s="55" t="s">
        <v>137</v>
      </c>
      <c r="D159" s="44">
        <v>50000</v>
      </c>
      <c r="E159" s="44">
        <v>532045</v>
      </c>
      <c r="F159" s="45">
        <f t="shared" si="4"/>
        <v>10.6409</v>
      </c>
    </row>
    <row r="160" spans="1:6" s="50" customFormat="1" ht="30" customHeight="1">
      <c r="A160" s="38" t="s">
        <v>179</v>
      </c>
      <c r="B160" s="38" t="s">
        <v>234</v>
      </c>
      <c r="C160" s="54" t="s">
        <v>180</v>
      </c>
      <c r="D160" s="48">
        <v>6577427</v>
      </c>
      <c r="E160" s="48">
        <v>4625228</v>
      </c>
      <c r="F160" s="49">
        <f t="shared" si="4"/>
        <v>0.7031971620513614</v>
      </c>
    </row>
    <row r="161" spans="1:6">
      <c r="A161" s="51" t="s">
        <v>205</v>
      </c>
      <c r="B161" s="51" t="s">
        <v>69</v>
      </c>
      <c r="C161" s="55" t="s">
        <v>206</v>
      </c>
      <c r="D161" s="42"/>
      <c r="E161" s="42">
        <v>5000</v>
      </c>
      <c r="F161" s="43" t="e">
        <f t="shared" si="4"/>
        <v>#DIV/0!</v>
      </c>
    </row>
    <row r="162" spans="1:6">
      <c r="A162" s="51" t="s">
        <v>94</v>
      </c>
      <c r="B162" s="51" t="s">
        <v>69</v>
      </c>
      <c r="C162" s="55" t="s">
        <v>95</v>
      </c>
      <c r="D162" s="44"/>
      <c r="E162" s="44">
        <v>5000</v>
      </c>
      <c r="F162" s="45" t="e">
        <f t="shared" si="4"/>
        <v>#DIV/0!</v>
      </c>
    </row>
    <row r="163" spans="1:6">
      <c r="A163" s="51" t="s">
        <v>207</v>
      </c>
      <c r="B163" s="51" t="s">
        <v>69</v>
      </c>
      <c r="C163" s="55" t="s">
        <v>208</v>
      </c>
      <c r="D163" s="42">
        <v>327000</v>
      </c>
      <c r="E163" s="42">
        <v>130000</v>
      </c>
      <c r="F163" s="43">
        <f t="shared" si="4"/>
        <v>0.39755351681957185</v>
      </c>
    </row>
    <row r="164" spans="1:6">
      <c r="A164" s="51" t="s">
        <v>102</v>
      </c>
      <c r="B164" s="51" t="s">
        <v>69</v>
      </c>
      <c r="C164" s="55" t="s">
        <v>103</v>
      </c>
      <c r="D164" s="44">
        <v>66500</v>
      </c>
      <c r="E164" s="44">
        <v>40000</v>
      </c>
      <c r="F164" s="45">
        <f t="shared" si="4"/>
        <v>0.60150375939849621</v>
      </c>
    </row>
    <row r="165" spans="1:6">
      <c r="A165" s="51" t="s">
        <v>110</v>
      </c>
      <c r="B165" s="51" t="s">
        <v>69</v>
      </c>
      <c r="C165" s="55" t="s">
        <v>111</v>
      </c>
      <c r="D165" s="44">
        <v>162500</v>
      </c>
      <c r="E165" s="44">
        <v>40000</v>
      </c>
      <c r="F165" s="45">
        <f t="shared" si="4"/>
        <v>0.24615384615384617</v>
      </c>
    </row>
    <row r="166" spans="1:6">
      <c r="A166" s="51" t="s">
        <v>114</v>
      </c>
      <c r="B166" s="51" t="s">
        <v>69</v>
      </c>
      <c r="C166" s="55" t="s">
        <v>115</v>
      </c>
      <c r="D166" s="44">
        <v>63000</v>
      </c>
      <c r="E166" s="44">
        <v>30000</v>
      </c>
      <c r="F166" s="45">
        <f t="shared" si="4"/>
        <v>0.47619047619047616</v>
      </c>
    </row>
    <row r="167" spans="1:6">
      <c r="A167" s="51" t="s">
        <v>118</v>
      </c>
      <c r="B167" s="51" t="s">
        <v>69</v>
      </c>
      <c r="C167" s="55" t="s">
        <v>119</v>
      </c>
      <c r="D167" s="44">
        <v>35000</v>
      </c>
      <c r="E167" s="44">
        <v>20000</v>
      </c>
      <c r="F167" s="45">
        <f t="shared" si="4"/>
        <v>0.5714285714285714</v>
      </c>
    </row>
    <row r="168" spans="1:6">
      <c r="A168" s="51" t="s">
        <v>209</v>
      </c>
      <c r="B168" s="51" t="s">
        <v>69</v>
      </c>
      <c r="C168" s="55" t="s">
        <v>121</v>
      </c>
      <c r="D168" s="42">
        <v>4000</v>
      </c>
      <c r="E168" s="42">
        <v>5000</v>
      </c>
      <c r="F168" s="43">
        <f t="shared" si="4"/>
        <v>1.25</v>
      </c>
    </row>
    <row r="169" spans="1:6">
      <c r="A169" s="51" t="s">
        <v>120</v>
      </c>
      <c r="B169" s="51" t="s">
        <v>69</v>
      </c>
      <c r="C169" s="55" t="s">
        <v>121</v>
      </c>
      <c r="D169" s="44">
        <v>4000</v>
      </c>
      <c r="E169" s="44">
        <v>5000</v>
      </c>
      <c r="F169" s="45">
        <f t="shared" si="4"/>
        <v>1.25</v>
      </c>
    </row>
    <row r="170" spans="1:6">
      <c r="A170" s="51" t="s">
        <v>210</v>
      </c>
      <c r="B170" s="51" t="s">
        <v>69</v>
      </c>
      <c r="C170" s="55" t="s">
        <v>131</v>
      </c>
      <c r="D170" s="42">
        <v>89000</v>
      </c>
      <c r="E170" s="42">
        <v>147491</v>
      </c>
      <c r="F170" s="43">
        <f t="shared" si="4"/>
        <v>1.6572022471910113</v>
      </c>
    </row>
    <row r="171" spans="1:6">
      <c r="A171" s="51" t="s">
        <v>124</v>
      </c>
      <c r="B171" s="51" t="s">
        <v>69</v>
      </c>
      <c r="C171" s="55" t="s">
        <v>125</v>
      </c>
      <c r="D171" s="44">
        <v>84000</v>
      </c>
      <c r="E171" s="44">
        <v>145000</v>
      </c>
      <c r="F171" s="45">
        <f t="shared" si="4"/>
        <v>1.7261904761904763</v>
      </c>
    </row>
    <row r="172" spans="1:6">
      <c r="A172" s="51" t="s">
        <v>128</v>
      </c>
      <c r="B172" s="51" t="s">
        <v>69</v>
      </c>
      <c r="C172" s="55" t="s">
        <v>129</v>
      </c>
      <c r="D172" s="44">
        <v>4000</v>
      </c>
      <c r="E172" s="46">
        <v>0</v>
      </c>
      <c r="F172" s="45">
        <f t="shared" si="4"/>
        <v>0</v>
      </c>
    </row>
    <row r="173" spans="1:6">
      <c r="A173" s="51" t="s">
        <v>130</v>
      </c>
      <c r="B173" s="51" t="s">
        <v>69</v>
      </c>
      <c r="C173" s="55" t="s">
        <v>131</v>
      </c>
      <c r="D173" s="44">
        <v>1000</v>
      </c>
      <c r="E173" s="44">
        <v>2491</v>
      </c>
      <c r="F173" s="45">
        <f t="shared" si="4"/>
        <v>2.4910000000000001</v>
      </c>
    </row>
    <row r="174" spans="1:6">
      <c r="A174" s="51" t="s">
        <v>221</v>
      </c>
      <c r="B174" s="51" t="s">
        <v>69</v>
      </c>
      <c r="C174" s="55" t="s">
        <v>222</v>
      </c>
      <c r="D174" s="42">
        <v>1000000</v>
      </c>
      <c r="E174" s="42">
        <v>1000000</v>
      </c>
      <c r="F174" s="43">
        <f t="shared" si="4"/>
        <v>1</v>
      </c>
    </row>
    <row r="175" spans="1:6">
      <c r="A175" s="51" t="s">
        <v>152</v>
      </c>
      <c r="B175" s="51" t="s">
        <v>69</v>
      </c>
      <c r="C175" s="55" t="s">
        <v>153</v>
      </c>
      <c r="D175" s="44">
        <v>1000000</v>
      </c>
      <c r="E175" s="44">
        <v>1000000</v>
      </c>
      <c r="F175" s="45">
        <f t="shared" si="4"/>
        <v>1</v>
      </c>
    </row>
    <row r="176" spans="1:6">
      <c r="A176" s="51" t="s">
        <v>211</v>
      </c>
      <c r="B176" s="51" t="s">
        <v>154</v>
      </c>
      <c r="C176" s="55" t="s">
        <v>212</v>
      </c>
      <c r="D176" s="42">
        <v>2000</v>
      </c>
      <c r="E176" s="47">
        <v>0</v>
      </c>
      <c r="F176" s="43">
        <f t="shared" si="4"/>
        <v>0</v>
      </c>
    </row>
    <row r="177" spans="1:6">
      <c r="A177" s="51" t="s">
        <v>132</v>
      </c>
      <c r="B177" s="51" t="s">
        <v>154</v>
      </c>
      <c r="C177" s="55" t="s">
        <v>133</v>
      </c>
      <c r="D177" s="44">
        <v>2000</v>
      </c>
      <c r="E177" s="46">
        <v>0</v>
      </c>
      <c r="F177" s="45">
        <f t="shared" si="4"/>
        <v>0</v>
      </c>
    </row>
    <row r="178" spans="1:6">
      <c r="A178" s="51" t="s">
        <v>221</v>
      </c>
      <c r="B178" s="51" t="s">
        <v>154</v>
      </c>
      <c r="C178" s="55" t="s">
        <v>222</v>
      </c>
      <c r="D178" s="42">
        <v>4818177</v>
      </c>
      <c r="E178" s="42">
        <v>3000487</v>
      </c>
      <c r="F178" s="43">
        <f t="shared" si="4"/>
        <v>0.62274320764886804</v>
      </c>
    </row>
    <row r="179" spans="1:6">
      <c r="A179" s="51" t="s">
        <v>152</v>
      </c>
      <c r="B179" s="51" t="s">
        <v>154</v>
      </c>
      <c r="C179" s="55" t="s">
        <v>153</v>
      </c>
      <c r="D179" s="44">
        <v>4818177</v>
      </c>
      <c r="E179" s="44">
        <v>3000487</v>
      </c>
      <c r="F179" s="45">
        <f t="shared" ref="F179:F221" si="5">E179/D179</f>
        <v>0.62274320764886804</v>
      </c>
    </row>
    <row r="180" spans="1:6">
      <c r="A180" s="51" t="s">
        <v>207</v>
      </c>
      <c r="B180" s="51" t="s">
        <v>181</v>
      </c>
      <c r="C180" s="55" t="s">
        <v>208</v>
      </c>
      <c r="D180" s="42">
        <v>111250</v>
      </c>
      <c r="E180" s="42">
        <v>159000</v>
      </c>
      <c r="F180" s="43">
        <f t="shared" si="5"/>
        <v>1.4292134831460674</v>
      </c>
    </row>
    <row r="181" spans="1:6">
      <c r="A181" s="51" t="s">
        <v>102</v>
      </c>
      <c r="B181" s="51" t="s">
        <v>181</v>
      </c>
      <c r="C181" s="55" t="s">
        <v>103</v>
      </c>
      <c r="D181" s="44">
        <v>40500</v>
      </c>
      <c r="E181" s="44">
        <v>60000</v>
      </c>
      <c r="F181" s="45">
        <f t="shared" si="5"/>
        <v>1.4814814814814814</v>
      </c>
    </row>
    <row r="182" spans="1:6">
      <c r="A182" s="51" t="s">
        <v>110</v>
      </c>
      <c r="B182" s="51" t="s">
        <v>181</v>
      </c>
      <c r="C182" s="55" t="s">
        <v>111</v>
      </c>
      <c r="D182" s="44"/>
      <c r="E182" s="44">
        <v>75000</v>
      </c>
      <c r="F182" s="45" t="e">
        <f t="shared" si="5"/>
        <v>#DIV/0!</v>
      </c>
    </row>
    <row r="183" spans="1:6">
      <c r="A183" s="51" t="s">
        <v>114</v>
      </c>
      <c r="B183" s="51" t="s">
        <v>181</v>
      </c>
      <c r="C183" s="55" t="s">
        <v>115</v>
      </c>
      <c r="D183" s="44">
        <v>28000</v>
      </c>
      <c r="E183" s="44">
        <v>12000</v>
      </c>
      <c r="F183" s="45">
        <f t="shared" si="5"/>
        <v>0.42857142857142855</v>
      </c>
    </row>
    <row r="184" spans="1:6">
      <c r="A184" s="51" t="s">
        <v>118</v>
      </c>
      <c r="B184" s="51" t="s">
        <v>181</v>
      </c>
      <c r="C184" s="55" t="s">
        <v>119</v>
      </c>
      <c r="D184" s="44">
        <v>42750</v>
      </c>
      <c r="E184" s="44">
        <v>12000</v>
      </c>
      <c r="F184" s="45">
        <f t="shared" si="5"/>
        <v>0.2807017543859649</v>
      </c>
    </row>
    <row r="185" spans="1:6">
      <c r="A185" s="51" t="s">
        <v>209</v>
      </c>
      <c r="B185" s="51" t="s">
        <v>181</v>
      </c>
      <c r="C185" s="55" t="s">
        <v>121</v>
      </c>
      <c r="D185" s="42">
        <v>10000</v>
      </c>
      <c r="E185" s="42">
        <v>5000</v>
      </c>
      <c r="F185" s="43">
        <f t="shared" si="5"/>
        <v>0.5</v>
      </c>
    </row>
    <row r="186" spans="1:6">
      <c r="A186" s="51" t="s">
        <v>120</v>
      </c>
      <c r="B186" s="51" t="s">
        <v>181</v>
      </c>
      <c r="C186" s="55" t="s">
        <v>121</v>
      </c>
      <c r="D186" s="44">
        <v>10000</v>
      </c>
      <c r="E186" s="44">
        <v>5000</v>
      </c>
      <c r="F186" s="45">
        <f t="shared" si="5"/>
        <v>0.5</v>
      </c>
    </row>
    <row r="187" spans="1:6">
      <c r="A187" s="51" t="s">
        <v>210</v>
      </c>
      <c r="B187" s="51" t="s">
        <v>181</v>
      </c>
      <c r="C187" s="55" t="s">
        <v>131</v>
      </c>
      <c r="D187" s="42">
        <v>216000</v>
      </c>
      <c r="E187" s="42">
        <v>173250</v>
      </c>
      <c r="F187" s="43">
        <f t="shared" si="5"/>
        <v>0.80208333333333337</v>
      </c>
    </row>
    <row r="188" spans="1:6">
      <c r="A188" s="51" t="s">
        <v>124</v>
      </c>
      <c r="B188" s="51" t="s">
        <v>181</v>
      </c>
      <c r="C188" s="55" t="s">
        <v>125</v>
      </c>
      <c r="D188" s="44">
        <v>204000</v>
      </c>
      <c r="E188" s="44">
        <v>166250</v>
      </c>
      <c r="F188" s="45">
        <f t="shared" si="5"/>
        <v>0.81495098039215685</v>
      </c>
    </row>
    <row r="189" spans="1:6">
      <c r="A189" s="51" t="s">
        <v>128</v>
      </c>
      <c r="B189" s="51" t="s">
        <v>181</v>
      </c>
      <c r="C189" s="55" t="s">
        <v>129</v>
      </c>
      <c r="D189" s="44">
        <v>10000</v>
      </c>
      <c r="E189" s="44">
        <v>5000</v>
      </c>
      <c r="F189" s="45">
        <f t="shared" si="5"/>
        <v>0.5</v>
      </c>
    </row>
    <row r="190" spans="1:6">
      <c r="A190" s="51" t="s">
        <v>130</v>
      </c>
      <c r="B190" s="51" t="s">
        <v>181</v>
      </c>
      <c r="C190" s="55" t="s">
        <v>131</v>
      </c>
      <c r="D190" s="44">
        <v>2000</v>
      </c>
      <c r="E190" s="44">
        <v>2000</v>
      </c>
      <c r="F190" s="45">
        <f t="shared" si="5"/>
        <v>1</v>
      </c>
    </row>
    <row r="191" spans="1:6" s="50" customFormat="1" ht="30" customHeight="1">
      <c r="A191" s="38" t="s">
        <v>182</v>
      </c>
      <c r="B191" s="38" t="s">
        <v>69</v>
      </c>
      <c r="C191" s="54" t="s">
        <v>183</v>
      </c>
      <c r="D191" s="48">
        <v>6000000</v>
      </c>
      <c r="E191" s="48">
        <v>6000000</v>
      </c>
      <c r="F191" s="49">
        <f t="shared" si="5"/>
        <v>1</v>
      </c>
    </row>
    <row r="192" spans="1:6">
      <c r="A192" s="51" t="s">
        <v>221</v>
      </c>
      <c r="B192" s="51" t="s">
        <v>69</v>
      </c>
      <c r="C192" s="55" t="s">
        <v>222</v>
      </c>
      <c r="D192" s="42">
        <v>6000000</v>
      </c>
      <c r="E192" s="42">
        <v>6000000</v>
      </c>
      <c r="F192" s="43">
        <f t="shared" si="5"/>
        <v>1</v>
      </c>
    </row>
    <row r="193" spans="1:6">
      <c r="A193" s="51" t="s">
        <v>152</v>
      </c>
      <c r="B193" s="51" t="s">
        <v>69</v>
      </c>
      <c r="C193" s="55" t="s">
        <v>153</v>
      </c>
      <c r="D193" s="44">
        <v>6000000</v>
      </c>
      <c r="E193" s="44">
        <v>6000000</v>
      </c>
      <c r="F193" s="45">
        <f t="shared" si="5"/>
        <v>1</v>
      </c>
    </row>
    <row r="194" spans="1:6" s="50" customFormat="1" ht="30" customHeight="1">
      <c r="A194" s="38" t="s">
        <v>184</v>
      </c>
      <c r="B194" s="38" t="s">
        <v>69</v>
      </c>
      <c r="C194" s="54" t="s">
        <v>185</v>
      </c>
      <c r="D194" s="48">
        <v>100000</v>
      </c>
      <c r="E194" s="48">
        <v>100000</v>
      </c>
      <c r="F194" s="49">
        <f t="shared" si="5"/>
        <v>1</v>
      </c>
    </row>
    <row r="195" spans="1:6">
      <c r="A195" s="51" t="s">
        <v>207</v>
      </c>
      <c r="B195" s="51" t="s">
        <v>69</v>
      </c>
      <c r="C195" s="55" t="s">
        <v>208</v>
      </c>
      <c r="D195" s="42">
        <v>100000</v>
      </c>
      <c r="E195" s="42">
        <v>100000</v>
      </c>
      <c r="F195" s="43">
        <f t="shared" si="5"/>
        <v>1</v>
      </c>
    </row>
    <row r="196" spans="1:6">
      <c r="A196" s="51" t="s">
        <v>114</v>
      </c>
      <c r="B196" s="51" t="s">
        <v>69</v>
      </c>
      <c r="C196" s="55" t="s">
        <v>115</v>
      </c>
      <c r="D196" s="44">
        <v>70000</v>
      </c>
      <c r="E196" s="44">
        <v>70000</v>
      </c>
      <c r="F196" s="45">
        <f t="shared" si="5"/>
        <v>1</v>
      </c>
    </row>
    <row r="197" spans="1:6">
      <c r="A197" s="51" t="s">
        <v>116</v>
      </c>
      <c r="B197" s="51" t="s">
        <v>69</v>
      </c>
      <c r="C197" s="55" t="s">
        <v>117</v>
      </c>
      <c r="D197" s="44">
        <v>20000</v>
      </c>
      <c r="E197" s="44">
        <v>20000</v>
      </c>
      <c r="F197" s="45">
        <f t="shared" si="5"/>
        <v>1</v>
      </c>
    </row>
    <row r="198" spans="1:6">
      <c r="A198" s="51" t="s">
        <v>118</v>
      </c>
      <c r="B198" s="51" t="s">
        <v>69</v>
      </c>
      <c r="C198" s="55" t="s">
        <v>119</v>
      </c>
      <c r="D198" s="44">
        <v>10000</v>
      </c>
      <c r="E198" s="44">
        <v>10000</v>
      </c>
      <c r="F198" s="45">
        <f t="shared" si="5"/>
        <v>1</v>
      </c>
    </row>
    <row r="199" spans="1:6" s="50" customFormat="1" ht="30" customHeight="1">
      <c r="A199" s="38" t="s">
        <v>186</v>
      </c>
      <c r="B199" s="38" t="s">
        <v>69</v>
      </c>
      <c r="C199" s="54" t="s">
        <v>187</v>
      </c>
      <c r="D199" s="48"/>
      <c r="E199" s="48">
        <v>2000000</v>
      </c>
      <c r="F199" s="49" t="e">
        <f t="shared" si="5"/>
        <v>#DIV/0!</v>
      </c>
    </row>
    <row r="200" spans="1:6">
      <c r="A200" s="51" t="s">
        <v>221</v>
      </c>
      <c r="B200" s="51" t="s">
        <v>69</v>
      </c>
      <c r="C200" s="55" t="s">
        <v>222</v>
      </c>
      <c r="D200" s="42"/>
      <c r="E200" s="42">
        <v>2000000</v>
      </c>
      <c r="F200" s="43" t="e">
        <f t="shared" si="5"/>
        <v>#DIV/0!</v>
      </c>
    </row>
    <row r="201" spans="1:6">
      <c r="A201" s="51" t="s">
        <v>152</v>
      </c>
      <c r="B201" s="51" t="s">
        <v>69</v>
      </c>
      <c r="C201" s="55" t="s">
        <v>153</v>
      </c>
      <c r="D201" s="44"/>
      <c r="E201" s="44">
        <v>2000000</v>
      </c>
      <c r="F201" s="45" t="e">
        <f t="shared" si="5"/>
        <v>#DIV/0!</v>
      </c>
    </row>
    <row r="202" spans="1:6" s="50" customFormat="1" ht="30" customHeight="1">
      <c r="A202" s="38" t="s">
        <v>188</v>
      </c>
      <c r="B202" s="38" t="s">
        <v>190</v>
      </c>
      <c r="C202" s="54" t="s">
        <v>189</v>
      </c>
      <c r="D202" s="48"/>
      <c r="E202" s="48">
        <v>740000</v>
      </c>
      <c r="F202" s="49" t="e">
        <f t="shared" si="5"/>
        <v>#DIV/0!</v>
      </c>
    </row>
    <row r="203" spans="1:6">
      <c r="A203" s="51" t="s">
        <v>203</v>
      </c>
      <c r="B203" s="51" t="s">
        <v>190</v>
      </c>
      <c r="C203" s="55" t="s">
        <v>204</v>
      </c>
      <c r="D203" s="42"/>
      <c r="E203" s="42">
        <v>150000</v>
      </c>
      <c r="F203" s="43" t="e">
        <f t="shared" si="5"/>
        <v>#DIV/0!</v>
      </c>
    </row>
    <row r="204" spans="1:6">
      <c r="A204" s="51" t="s">
        <v>86</v>
      </c>
      <c r="B204" s="51" t="s">
        <v>190</v>
      </c>
      <c r="C204" s="55" t="s">
        <v>87</v>
      </c>
      <c r="D204" s="44"/>
      <c r="E204" s="44">
        <v>150000</v>
      </c>
      <c r="F204" s="45" t="e">
        <f t="shared" si="5"/>
        <v>#DIV/0!</v>
      </c>
    </row>
    <row r="205" spans="1:6">
      <c r="A205" s="51" t="s">
        <v>207</v>
      </c>
      <c r="B205" s="51" t="s">
        <v>190</v>
      </c>
      <c r="C205" s="55" t="s">
        <v>208</v>
      </c>
      <c r="D205" s="42"/>
      <c r="E205" s="42">
        <v>275000</v>
      </c>
      <c r="F205" s="43" t="e">
        <f t="shared" si="5"/>
        <v>#DIV/0!</v>
      </c>
    </row>
    <row r="206" spans="1:6">
      <c r="A206" s="51" t="s">
        <v>106</v>
      </c>
      <c r="B206" s="51" t="s">
        <v>190</v>
      </c>
      <c r="C206" s="55" t="s">
        <v>107</v>
      </c>
      <c r="D206" s="44"/>
      <c r="E206" s="44">
        <v>20000</v>
      </c>
      <c r="F206" s="45" t="e">
        <f t="shared" si="5"/>
        <v>#DIV/0!</v>
      </c>
    </row>
    <row r="207" spans="1:6">
      <c r="A207" s="51" t="s">
        <v>110</v>
      </c>
      <c r="B207" s="51" t="s">
        <v>190</v>
      </c>
      <c r="C207" s="55" t="s">
        <v>111</v>
      </c>
      <c r="D207" s="44"/>
      <c r="E207" s="44">
        <v>60000</v>
      </c>
      <c r="F207" s="45" t="e">
        <f t="shared" si="5"/>
        <v>#DIV/0!</v>
      </c>
    </row>
    <row r="208" spans="1:6">
      <c r="A208" s="51" t="s">
        <v>114</v>
      </c>
      <c r="B208" s="51" t="s">
        <v>190</v>
      </c>
      <c r="C208" s="55" t="s">
        <v>115</v>
      </c>
      <c r="D208" s="44"/>
      <c r="E208" s="44">
        <v>130000</v>
      </c>
      <c r="F208" s="45" t="e">
        <f t="shared" si="5"/>
        <v>#DIV/0!</v>
      </c>
    </row>
    <row r="209" spans="1:6">
      <c r="A209" s="51" t="s">
        <v>118</v>
      </c>
      <c r="B209" s="51" t="s">
        <v>190</v>
      </c>
      <c r="C209" s="55" t="s">
        <v>119</v>
      </c>
      <c r="D209" s="44"/>
      <c r="E209" s="44">
        <v>65000</v>
      </c>
      <c r="F209" s="45" t="e">
        <f t="shared" si="5"/>
        <v>#DIV/0!</v>
      </c>
    </row>
    <row r="210" spans="1:6">
      <c r="A210" s="51" t="s">
        <v>209</v>
      </c>
      <c r="B210" s="51" t="s">
        <v>190</v>
      </c>
      <c r="C210" s="55" t="s">
        <v>121</v>
      </c>
      <c r="D210" s="42"/>
      <c r="E210" s="42">
        <v>240000</v>
      </c>
      <c r="F210" s="43" t="e">
        <f t="shared" si="5"/>
        <v>#DIV/0!</v>
      </c>
    </row>
    <row r="211" spans="1:6">
      <c r="A211" s="51" t="s">
        <v>120</v>
      </c>
      <c r="B211" s="51" t="s">
        <v>190</v>
      </c>
      <c r="C211" s="55" t="s">
        <v>121</v>
      </c>
      <c r="D211" s="44"/>
      <c r="E211" s="44">
        <v>240000</v>
      </c>
      <c r="F211" s="45" t="e">
        <f t="shared" si="5"/>
        <v>#DIV/0!</v>
      </c>
    </row>
    <row r="212" spans="1:6">
      <c r="A212" s="51" t="s">
        <v>210</v>
      </c>
      <c r="B212" s="51" t="s">
        <v>190</v>
      </c>
      <c r="C212" s="55" t="s">
        <v>131</v>
      </c>
      <c r="D212" s="42"/>
      <c r="E212" s="42">
        <v>75000</v>
      </c>
      <c r="F212" s="43" t="e">
        <f t="shared" si="5"/>
        <v>#DIV/0!</v>
      </c>
    </row>
    <row r="213" spans="1:6">
      <c r="A213" s="51" t="s">
        <v>124</v>
      </c>
      <c r="B213" s="51" t="s">
        <v>190</v>
      </c>
      <c r="C213" s="55" t="s">
        <v>125</v>
      </c>
      <c r="D213" s="44"/>
      <c r="E213" s="44">
        <v>60000</v>
      </c>
      <c r="F213" s="45" t="e">
        <f t="shared" si="5"/>
        <v>#DIV/0!</v>
      </c>
    </row>
    <row r="214" spans="1:6">
      <c r="A214" s="51" t="s">
        <v>130</v>
      </c>
      <c r="B214" s="51" t="s">
        <v>190</v>
      </c>
      <c r="C214" s="55" t="s">
        <v>131</v>
      </c>
      <c r="D214" s="44"/>
      <c r="E214" s="44">
        <v>15000</v>
      </c>
      <c r="F214" s="45" t="e">
        <f t="shared" si="5"/>
        <v>#DIV/0!</v>
      </c>
    </row>
    <row r="215" spans="1:6" s="50" customFormat="1" ht="30" customHeight="1">
      <c r="A215" s="38" t="s">
        <v>191</v>
      </c>
      <c r="B215" s="38" t="s">
        <v>69</v>
      </c>
      <c r="C215" s="54" t="s">
        <v>192</v>
      </c>
      <c r="D215" s="48">
        <v>310000</v>
      </c>
      <c r="E215" s="48">
        <v>307000</v>
      </c>
      <c r="F215" s="49">
        <f t="shared" si="5"/>
        <v>0.99032258064516132</v>
      </c>
    </row>
    <row r="216" spans="1:6">
      <c r="A216" s="51" t="s">
        <v>223</v>
      </c>
      <c r="B216" s="51" t="s">
        <v>69</v>
      </c>
      <c r="C216" s="55" t="s">
        <v>224</v>
      </c>
      <c r="D216" s="42">
        <v>10000</v>
      </c>
      <c r="E216" s="42">
        <v>7000</v>
      </c>
      <c r="F216" s="43">
        <f t="shared" si="5"/>
        <v>0.7</v>
      </c>
    </row>
    <row r="217" spans="1:6">
      <c r="A217" s="51" t="s">
        <v>193</v>
      </c>
      <c r="B217" s="51" t="s">
        <v>69</v>
      </c>
      <c r="C217" s="55" t="s">
        <v>194</v>
      </c>
      <c r="D217" s="44">
        <v>10000</v>
      </c>
      <c r="E217" s="44">
        <v>7000</v>
      </c>
      <c r="F217" s="45">
        <f t="shared" si="5"/>
        <v>0.7</v>
      </c>
    </row>
    <row r="218" spans="1:6">
      <c r="A218" s="51" t="s">
        <v>215</v>
      </c>
      <c r="B218" s="51" t="s">
        <v>69</v>
      </c>
      <c r="C218" s="55" t="s">
        <v>216</v>
      </c>
      <c r="D218" s="42">
        <v>100000</v>
      </c>
      <c r="E218" s="42">
        <v>100000</v>
      </c>
      <c r="F218" s="43">
        <f t="shared" si="5"/>
        <v>1</v>
      </c>
    </row>
    <row r="219" spans="1:6">
      <c r="A219" s="51" t="s">
        <v>138</v>
      </c>
      <c r="B219" s="51" t="s">
        <v>69</v>
      </c>
      <c r="C219" s="55" t="s">
        <v>139</v>
      </c>
      <c r="D219" s="44">
        <v>100000</v>
      </c>
      <c r="E219" s="44">
        <v>100000</v>
      </c>
      <c r="F219" s="45">
        <f t="shared" si="5"/>
        <v>1</v>
      </c>
    </row>
    <row r="220" spans="1:6">
      <c r="A220" s="51" t="s">
        <v>225</v>
      </c>
      <c r="B220" s="51" t="s">
        <v>69</v>
      </c>
      <c r="C220" s="55" t="s">
        <v>226</v>
      </c>
      <c r="D220" s="42">
        <v>200000</v>
      </c>
      <c r="E220" s="42">
        <v>200000</v>
      </c>
      <c r="F220" s="43">
        <f t="shared" si="5"/>
        <v>1</v>
      </c>
    </row>
    <row r="221" spans="1:6">
      <c r="A221" s="51" t="s">
        <v>195</v>
      </c>
      <c r="B221" s="51" t="s">
        <v>69</v>
      </c>
      <c r="C221" s="55" t="s">
        <v>196</v>
      </c>
      <c r="D221" s="44">
        <v>200000</v>
      </c>
      <c r="E221" s="44">
        <v>200000</v>
      </c>
      <c r="F221" s="45">
        <f t="shared" si="5"/>
        <v>1</v>
      </c>
    </row>
    <row r="222" spans="1:6">
      <c r="C222" s="56"/>
      <c r="E222" s="63">
        <f>SUM(E13+E7+E10+E60+E76+E81+E86+E91+E98+E112+E122+E130+E142+E145+E160+E191+E194+E199+E202+E215)</f>
        <v>78022051</v>
      </c>
    </row>
    <row r="223" spans="1:6">
      <c r="C223" s="56"/>
    </row>
    <row r="224" spans="1:6">
      <c r="C224" s="56"/>
    </row>
    <row r="225" spans="3:3">
      <c r="C225" s="56"/>
    </row>
    <row r="226" spans="3:3">
      <c r="C226" s="56"/>
    </row>
    <row r="227" spans="3:3">
      <c r="C227" s="56"/>
    </row>
    <row r="228" spans="3:3">
      <c r="C228" s="56"/>
    </row>
    <row r="229" spans="3:3">
      <c r="C229" s="56"/>
    </row>
    <row r="230" spans="3:3">
      <c r="C230" s="56"/>
    </row>
    <row r="231" spans="3:3">
      <c r="C231" s="56"/>
    </row>
    <row r="232" spans="3:3">
      <c r="C232" s="56"/>
    </row>
    <row r="233" spans="3:3">
      <c r="C233" s="56"/>
    </row>
    <row r="234" spans="3:3">
      <c r="C234" s="56"/>
    </row>
    <row r="235" spans="3:3">
      <c r="C235" s="56"/>
    </row>
    <row r="236" spans="3:3">
      <c r="C236" s="56"/>
    </row>
    <row r="237" spans="3:3">
      <c r="C237" s="56"/>
    </row>
    <row r="238" spans="3:3">
      <c r="C238" s="56"/>
    </row>
    <row r="239" spans="3:3">
      <c r="C239" s="56"/>
    </row>
    <row r="240" spans="3:3">
      <c r="C240" s="56"/>
    </row>
    <row r="241" spans="3:3">
      <c r="C241" s="56"/>
    </row>
    <row r="242" spans="3:3">
      <c r="C242" s="56"/>
    </row>
    <row r="243" spans="3:3">
      <c r="C243" s="56"/>
    </row>
    <row r="244" spans="3:3">
      <c r="C244" s="56"/>
    </row>
    <row r="245" spans="3:3">
      <c r="C245" s="56"/>
    </row>
    <row r="246" spans="3:3">
      <c r="C246" s="56"/>
    </row>
    <row r="247" spans="3:3">
      <c r="C247" s="56"/>
    </row>
    <row r="248" spans="3:3">
      <c r="C248" s="56"/>
    </row>
    <row r="249" spans="3:3">
      <c r="C249" s="56"/>
    </row>
    <row r="250" spans="3:3">
      <c r="C250" s="56"/>
    </row>
    <row r="251" spans="3:3">
      <c r="C251" s="56"/>
    </row>
    <row r="252" spans="3:3">
      <c r="C252" s="56"/>
    </row>
    <row r="253" spans="3:3">
      <c r="C253" s="56"/>
    </row>
    <row r="254" spans="3:3">
      <c r="C254" s="56"/>
    </row>
    <row r="255" spans="3:3">
      <c r="C255" s="56"/>
    </row>
    <row r="256" spans="3:3">
      <c r="C256" s="56"/>
    </row>
    <row r="257" spans="3:3">
      <c r="C257" s="56"/>
    </row>
    <row r="258" spans="3:3">
      <c r="C258" s="56"/>
    </row>
  </sheetData>
  <pageMargins left="0.74803149606299213" right="0.74803149606299213" top="0.98425196850393704" bottom="0.98425196850393704" header="0.51181102362204722" footer="0.51181102362204722"/>
  <pageSetup paperSize="9" scale="88" fitToHeight="0" orientation="portrait" r:id="rId1"/>
  <headerFooter alignWithMargins="0">
    <oddFooter>&amp;LFinancijski plan Središnjeg državnog ureda za Hrvate izvan Republike Hrvatske za 2020.&amp;R&amp;P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1:L48"/>
  <sheetViews>
    <sheetView showGridLines="0" zoomScaleNormal="100" workbookViewId="0">
      <selection activeCell="C3" sqref="C3"/>
    </sheetView>
  </sheetViews>
  <sheetFormatPr defaultRowHeight="11.25"/>
  <cols>
    <col min="1" max="1" width="3.1640625" customWidth="1"/>
    <col min="2" max="2" width="1.33203125" customWidth="1"/>
    <col min="3" max="3" width="39.6640625" hidden="1" customWidth="1"/>
    <col min="4" max="4" width="15.33203125" hidden="1" customWidth="1"/>
    <col min="5" max="5" width="8.83203125" hidden="1" customWidth="1"/>
    <col min="6" max="6" width="3.5" customWidth="1"/>
    <col min="7" max="11" width="21.83203125" customWidth="1"/>
  </cols>
  <sheetData>
    <row r="1" spans="3:12" ht="24" customHeight="1">
      <c r="H1" s="1" t="s">
        <v>0</v>
      </c>
    </row>
    <row r="2" spans="3:12" s="5" customFormat="1" ht="33.75" customHeight="1">
      <c r="G2" s="29" t="s">
        <v>33</v>
      </c>
      <c r="H2" s="29"/>
      <c r="I2" s="20"/>
      <c r="L2" s="20"/>
    </row>
    <row r="3" spans="3:12" s="4" customFormat="1" ht="18" customHeight="1">
      <c r="H3" s="28"/>
    </row>
    <row r="5" spans="3:12" ht="12.75" hidden="1">
      <c r="G5" s="6" t="s">
        <v>32</v>
      </c>
      <c r="H5" s="2"/>
      <c r="I5" s="2"/>
      <c r="J5" s="2"/>
      <c r="K5" s="3"/>
    </row>
    <row r="6" spans="3:12" hidden="1">
      <c r="G6" s="14" t="s">
        <v>8</v>
      </c>
      <c r="H6" s="21" t="s">
        <v>7</v>
      </c>
      <c r="I6" s="8"/>
      <c r="J6" s="15" t="s">
        <v>13</v>
      </c>
      <c r="K6" s="22" t="s">
        <v>60</v>
      </c>
    </row>
    <row r="7" spans="3:12" hidden="1">
      <c r="C7" s="7"/>
      <c r="D7" s="7"/>
      <c r="G7" s="13" t="s">
        <v>11</v>
      </c>
      <c r="H7" s="19" t="s">
        <v>58</v>
      </c>
      <c r="I7" s="9"/>
      <c r="J7" s="12" t="s">
        <v>9</v>
      </c>
      <c r="K7" s="18" t="s">
        <v>56</v>
      </c>
    </row>
    <row r="8" spans="3:12" hidden="1">
      <c r="C8" s="7"/>
      <c r="D8" s="7"/>
      <c r="G8" s="13" t="s">
        <v>6</v>
      </c>
      <c r="H8" s="19" t="s">
        <v>53</v>
      </c>
      <c r="I8" s="9"/>
      <c r="J8" s="12" t="s">
        <v>30</v>
      </c>
      <c r="K8" s="18" t="s">
        <v>61</v>
      </c>
    </row>
    <row r="9" spans="3:12" hidden="1">
      <c r="C9" s="7"/>
      <c r="D9" s="7"/>
      <c r="G9" s="13" t="s">
        <v>12</v>
      </c>
      <c r="H9" s="19" t="s">
        <v>35</v>
      </c>
      <c r="I9" s="9"/>
      <c r="J9" s="12" t="s">
        <v>29</v>
      </c>
      <c r="K9" s="18" t="s">
        <v>57</v>
      </c>
    </row>
    <row r="10" spans="3:12" hidden="1">
      <c r="C10" s="7"/>
      <c r="D10" s="7"/>
      <c r="G10" s="13" t="s">
        <v>10</v>
      </c>
      <c r="H10" s="19" t="s">
        <v>34</v>
      </c>
      <c r="I10" s="9"/>
      <c r="J10" s="12" t="s">
        <v>5</v>
      </c>
      <c r="K10" s="18" t="s">
        <v>55</v>
      </c>
    </row>
    <row r="11" spans="3:12" hidden="1">
      <c r="C11" s="7"/>
      <c r="D11" s="7"/>
      <c r="G11" s="11" t="s">
        <v>4</v>
      </c>
      <c r="H11" s="17" t="s">
        <v>33</v>
      </c>
      <c r="I11" s="10"/>
      <c r="J11" s="16" t="s">
        <v>28</v>
      </c>
      <c r="K11" s="23" t="s">
        <v>59</v>
      </c>
    </row>
    <row r="12" spans="3:12">
      <c r="C12" s="7"/>
      <c r="D12" s="7"/>
    </row>
    <row r="13" spans="3:12" ht="12.75">
      <c r="C13" s="24" t="s">
        <v>31</v>
      </c>
      <c r="D13" s="24"/>
    </row>
    <row r="14" spans="3:12" ht="12.75" hidden="1">
      <c r="C14" s="24" t="s">
        <v>3</v>
      </c>
      <c r="D14" s="24"/>
      <c r="F14" t="s">
        <v>2</v>
      </c>
    </row>
    <row r="15" spans="3:12" ht="12.75">
      <c r="C15" s="30" t="s">
        <v>14</v>
      </c>
      <c r="D15" s="31" t="s">
        <v>15</v>
      </c>
      <c r="F15" t="s">
        <v>2</v>
      </c>
    </row>
    <row r="16" spans="3:12" ht="12.75">
      <c r="C16" s="30" t="s">
        <v>36</v>
      </c>
      <c r="D16" s="31" t="s">
        <v>15</v>
      </c>
      <c r="F16" t="s">
        <v>2</v>
      </c>
    </row>
    <row r="17" spans="3:6" ht="12.75">
      <c r="C17" s="30" t="s">
        <v>37</v>
      </c>
      <c r="D17" s="31" t="s">
        <v>15</v>
      </c>
      <c r="F17" t="s">
        <v>2</v>
      </c>
    </row>
    <row r="18" spans="3:6" ht="12.75">
      <c r="C18" s="30" t="s">
        <v>44</v>
      </c>
      <c r="D18" s="31" t="s">
        <v>15</v>
      </c>
      <c r="F18" t="s">
        <v>2</v>
      </c>
    </row>
    <row r="19" spans="3:6" ht="12.75">
      <c r="C19" s="30" t="s">
        <v>16</v>
      </c>
      <c r="D19" s="31" t="s">
        <v>15</v>
      </c>
      <c r="F19" t="s">
        <v>2</v>
      </c>
    </row>
    <row r="20" spans="3:6" ht="12.75">
      <c r="C20" s="30" t="s">
        <v>38</v>
      </c>
      <c r="D20" s="31" t="s">
        <v>15</v>
      </c>
      <c r="F20" t="s">
        <v>2</v>
      </c>
    </row>
    <row r="21" spans="3:6" ht="12.75">
      <c r="C21" s="30" t="s">
        <v>17</v>
      </c>
      <c r="D21" s="31" t="s">
        <v>15</v>
      </c>
      <c r="F21" t="s">
        <v>2</v>
      </c>
    </row>
    <row r="22" spans="3:6" ht="12.75">
      <c r="C22" s="30" t="s">
        <v>18</v>
      </c>
      <c r="D22" s="31" t="s">
        <v>15</v>
      </c>
      <c r="F22" t="s">
        <v>2</v>
      </c>
    </row>
    <row r="23" spans="3:6" ht="12.75">
      <c r="C23" s="30" t="s">
        <v>19</v>
      </c>
      <c r="D23" s="31" t="s">
        <v>15</v>
      </c>
      <c r="F23" t="s">
        <v>2</v>
      </c>
    </row>
    <row r="24" spans="3:6" ht="12.75">
      <c r="C24" s="30" t="s">
        <v>47</v>
      </c>
      <c r="D24" s="31" t="s">
        <v>15</v>
      </c>
      <c r="F24" t="s">
        <v>2</v>
      </c>
    </row>
    <row r="25" spans="3:6" ht="12.75">
      <c r="C25" s="30" t="s">
        <v>20</v>
      </c>
      <c r="D25" s="31" t="s">
        <v>15</v>
      </c>
      <c r="F25" t="s">
        <v>2</v>
      </c>
    </row>
    <row r="26" spans="3:6" ht="12.75">
      <c r="C26" s="30" t="s">
        <v>62</v>
      </c>
      <c r="D26" s="31" t="s">
        <v>54</v>
      </c>
      <c r="F26" t="s">
        <v>2</v>
      </c>
    </row>
    <row r="27" spans="3:6" ht="12.75">
      <c r="C27" s="30" t="s">
        <v>21</v>
      </c>
      <c r="D27" s="31" t="s">
        <v>15</v>
      </c>
      <c r="F27" t="s">
        <v>2</v>
      </c>
    </row>
    <row r="28" spans="3:6" ht="12.75">
      <c r="C28" s="30" t="s">
        <v>51</v>
      </c>
      <c r="D28" s="31" t="s">
        <v>15</v>
      </c>
      <c r="F28" t="s">
        <v>2</v>
      </c>
    </row>
    <row r="29" spans="3:6" ht="12.75">
      <c r="C29" s="30" t="s">
        <v>22</v>
      </c>
      <c r="D29" s="31" t="s">
        <v>15</v>
      </c>
      <c r="F29" t="s">
        <v>2</v>
      </c>
    </row>
    <row r="30" spans="3:6" ht="12.75">
      <c r="C30" s="30" t="s">
        <v>39</v>
      </c>
      <c r="D30" s="31" t="s">
        <v>15</v>
      </c>
      <c r="F30" t="s">
        <v>2</v>
      </c>
    </row>
    <row r="31" spans="3:6" ht="12.75">
      <c r="C31" s="30" t="s">
        <v>23</v>
      </c>
      <c r="D31" s="31" t="s">
        <v>15</v>
      </c>
      <c r="F31" t="s">
        <v>2</v>
      </c>
    </row>
    <row r="32" spans="3:6" ht="12.75">
      <c r="C32" s="30" t="s">
        <v>48</v>
      </c>
      <c r="D32" s="31" t="s">
        <v>15</v>
      </c>
      <c r="F32" t="s">
        <v>2</v>
      </c>
    </row>
    <row r="33" spans="3:6" ht="12.75">
      <c r="C33" s="30" t="s">
        <v>24</v>
      </c>
      <c r="D33" s="31" t="s">
        <v>15</v>
      </c>
      <c r="F33" t="s">
        <v>2</v>
      </c>
    </row>
    <row r="34" spans="3:6" ht="12.75">
      <c r="C34" s="30" t="s">
        <v>25</v>
      </c>
      <c r="D34" s="31" t="s">
        <v>49</v>
      </c>
      <c r="F34" t="s">
        <v>2</v>
      </c>
    </row>
    <row r="35" spans="3:6" ht="12.75">
      <c r="C35" s="30" t="s">
        <v>26</v>
      </c>
      <c r="D35" s="31" t="s">
        <v>15</v>
      </c>
      <c r="F35" t="s">
        <v>2</v>
      </c>
    </row>
    <row r="36" spans="3:6" ht="12.75">
      <c r="C36" s="30" t="s">
        <v>40</v>
      </c>
      <c r="D36" s="31" t="s">
        <v>15</v>
      </c>
      <c r="F36" t="s">
        <v>2</v>
      </c>
    </row>
    <row r="37" spans="3:6" ht="12.75">
      <c r="C37" s="30" t="s">
        <v>63</v>
      </c>
      <c r="D37" s="31" t="s">
        <v>15</v>
      </c>
      <c r="F37" t="s">
        <v>2</v>
      </c>
    </row>
    <row r="38" spans="3:6" ht="12.75">
      <c r="C38" s="30" t="s">
        <v>41</v>
      </c>
      <c r="D38" s="31" t="s">
        <v>15</v>
      </c>
      <c r="F38" t="s">
        <v>2</v>
      </c>
    </row>
    <row r="39" spans="3:6" ht="12.75">
      <c r="C39" s="30" t="s">
        <v>42</v>
      </c>
      <c r="D39" s="31" t="s">
        <v>15</v>
      </c>
      <c r="F39" t="s">
        <v>2</v>
      </c>
    </row>
    <row r="40" spans="3:6" ht="12.75">
      <c r="C40" s="30" t="s">
        <v>64</v>
      </c>
      <c r="D40" s="31" t="s">
        <v>15</v>
      </c>
      <c r="F40" t="s">
        <v>2</v>
      </c>
    </row>
    <row r="41" spans="3:6" ht="12.75">
      <c r="C41" s="30" t="s">
        <v>65</v>
      </c>
      <c r="D41" s="31" t="s">
        <v>15</v>
      </c>
      <c r="F41" t="s">
        <v>2</v>
      </c>
    </row>
    <row r="42" spans="3:6" ht="12.75">
      <c r="C42" s="30" t="s">
        <v>43</v>
      </c>
      <c r="D42" s="31" t="s">
        <v>66</v>
      </c>
      <c r="F42" t="s">
        <v>2</v>
      </c>
    </row>
    <row r="43" spans="3:6" ht="12.75">
      <c r="C43" s="30" t="s">
        <v>27</v>
      </c>
      <c r="D43" s="31" t="s">
        <v>15</v>
      </c>
      <c r="F43" t="s">
        <v>2</v>
      </c>
    </row>
    <row r="44" spans="3:6" ht="12.75">
      <c r="C44" s="30" t="s">
        <v>52</v>
      </c>
      <c r="D44" s="31" t="s">
        <v>15</v>
      </c>
      <c r="F44" t="s">
        <v>2</v>
      </c>
    </row>
    <row r="45" spans="3:6">
      <c r="F45" t="s">
        <v>2</v>
      </c>
    </row>
    <row r="46" spans="3:6">
      <c r="F46" t="s">
        <v>2</v>
      </c>
    </row>
    <row r="47" spans="3:6">
      <c r="F47" t="s">
        <v>2</v>
      </c>
    </row>
    <row r="48" spans="3:6">
      <c r="F48" t="s">
        <v>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Financijski plan 2020. (2)</vt:lpstr>
      <vt:lpstr>Financijski plan 2020.</vt:lpstr>
      <vt:lpstr>Graph</vt:lpstr>
      <vt:lpstr>'Financijski plan 2020.'!DF_GRID_1</vt:lpstr>
      <vt:lpstr>'Financijski plan 2020. (2)'!DF_GRID_1</vt:lpstr>
      <vt:lpstr>'Financijski plan 2020.'!Ispis_naslova</vt:lpstr>
      <vt:lpstr>'Financijski plan 2020. (2)'!Ispis_naslova</vt:lpstr>
      <vt:lpstr>'Financijski plan 2020.'!Podrucje_ispisa</vt:lpstr>
      <vt:lpstr>'Financijski plan 2020. (2)'!Podrucje_ispisa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P0010 Analitičko izvješće kod izrade proračuna</dc:title>
  <dc:creator>I027330</dc:creator>
  <cp:lastModifiedBy>Kristina Dujakovic</cp:lastModifiedBy>
  <cp:lastPrinted>2019-11-27T16:33:40Z</cp:lastPrinted>
  <dcterms:created xsi:type="dcterms:W3CDTF">2006-05-18T10:01:57Z</dcterms:created>
  <dcterms:modified xsi:type="dcterms:W3CDTF">2019-11-27T16:52:12Z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P0010 Analitičko izvješće kod izrade proračuna.xls</vt:lpwstr>
  </property>
  <property fmtid="{D5CDD505-2E9C-101B-9397-08002B2CF9AE}" pid="3" name="_AdHocReviewCycleID">
    <vt:i4>1722966194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heike.guder@sap.com</vt:lpwstr>
  </property>
  <property fmtid="{D5CDD505-2E9C-101B-9397-08002B2CF9AE}" pid="7" name="_AuthorEmailDisplayName">
    <vt:lpwstr>Guder, Heike</vt:lpwstr>
  </property>
  <property fmtid="{D5CDD505-2E9C-101B-9397-08002B2CF9AE}" pid="8" name="_PreviousAdHocReviewCycleID">
    <vt:i4>-1215345072</vt:i4>
  </property>
  <property fmtid="{D5CDD505-2E9C-101B-9397-08002B2CF9AE}" pid="9" name="_ReviewingToolsShownOnce">
    <vt:lpwstr/>
  </property>
  <property fmtid="{D5CDD505-2E9C-101B-9397-08002B2CF9AE}" pid="10" name="BExAnalyzer_Activesheet">
    <vt:lpwstr>Table</vt:lpwstr>
  </property>
</Properties>
</file>